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ESOURCES\General Project Documents and Folders\Audit tools\2016 AP\"/>
    </mc:Choice>
  </mc:AlternateContent>
  <bookViews>
    <workbookView xWindow="0" yWindow="0" windowWidth="7470" windowHeight="1560"/>
  </bookViews>
  <sheets>
    <sheet name="Introduction" sheetId="4" r:id="rId1"/>
    <sheet name="Instructions" sheetId="5" r:id="rId2"/>
    <sheet name="Audit Tool" sheetId="10" r:id="rId3"/>
    <sheet name="Summary" sheetId="11" r:id="rId4"/>
    <sheet name="Recommendations" sheetId="1" r:id="rId5"/>
  </sheets>
  <externalReferences>
    <externalReference r:id="rId6"/>
    <externalReference r:id="rId7"/>
    <externalReference r:id="rId8"/>
  </externalReferences>
  <definedNames>
    <definedName name="Answer1" localSheetId="2">'[1]answer sheet'!$A$3:$A$5</definedName>
    <definedName name="Answer1" localSheetId="3">[2]Sheet7!$A$2:$A$5</definedName>
    <definedName name="Answer1">#REF!</definedName>
    <definedName name="Answer10" localSheetId="2">'[1]answer sheet'!$A$77:$A$82</definedName>
    <definedName name="Answer10" localSheetId="3">[2]Sheet7!#REF!</definedName>
    <definedName name="Answer10">#REF!</definedName>
    <definedName name="Answer11" localSheetId="2">'[1]answer sheet'!$A$85:$A$96</definedName>
    <definedName name="Answer11" localSheetId="3">[2]Sheet7!#REF!</definedName>
    <definedName name="Answer11">#REF!</definedName>
    <definedName name="Answer12" localSheetId="2">'[1]answer sheet'!$A$99:$A$101</definedName>
    <definedName name="Answer12" localSheetId="3">#REF!</definedName>
    <definedName name="Answer12">#REF!</definedName>
    <definedName name="Answer13" localSheetId="2">'[1]answer sheet'!$A$104:$A$109</definedName>
    <definedName name="Answer13" localSheetId="3">#REF!</definedName>
    <definedName name="Answer13">#REF!</definedName>
    <definedName name="Answer14" localSheetId="2">'[1]answer sheet'!$A$112:$A$115</definedName>
    <definedName name="Answer14">'[3]answer sheet'!$A$112:$A$115</definedName>
    <definedName name="Answer15" localSheetId="2">'[1]answer sheet'!$A$118:$A$123</definedName>
    <definedName name="Answer15">'[3]answer sheet'!$A$118:$A$123</definedName>
    <definedName name="Answer16" localSheetId="2">'[1]answer sheet'!$A$126:$A$129</definedName>
    <definedName name="Answer16">'[3]answer sheet'!$A$126:$A$129</definedName>
    <definedName name="Answer17" localSheetId="2">'[1]answer sheet'!$A$132:$A$136</definedName>
    <definedName name="Answer17">'[3]answer sheet'!$A$132:$A$136</definedName>
    <definedName name="Answer18" localSheetId="2">'[1]answer sheet'!$A$139:$A$142</definedName>
    <definedName name="Answer18">'[3]answer sheet'!$A$139:$A$142</definedName>
    <definedName name="Answer2" localSheetId="2">'[1]answer sheet'!$A$8:$A$10</definedName>
    <definedName name="Answer2" localSheetId="3">[2]Sheet7!$C$2:$C$3</definedName>
    <definedName name="Answer2">#REF!</definedName>
    <definedName name="Answer20" localSheetId="2">'[1]answer sheet'!$A$150:$A$152</definedName>
    <definedName name="Answer20">'[3]answer sheet'!$A$150:$A$152</definedName>
    <definedName name="Answer21" localSheetId="2">'[1]answer sheet'!$A$155:$A$160</definedName>
    <definedName name="Answer21">'[3]answer sheet'!$A$155:$A$160</definedName>
    <definedName name="Answer2a" localSheetId="2">'[1]answer sheet'!$A$8:$A$9</definedName>
    <definedName name="Answer2a">'[3]answer sheet'!$A$8:$A$9</definedName>
    <definedName name="Answer3" localSheetId="3">[2]Sheet7!$E$2:$E$3</definedName>
    <definedName name="Answer3">#REF!</definedName>
    <definedName name="Answer3a" localSheetId="2">'[1]answer sheet'!$A$12:$A$13</definedName>
    <definedName name="Answer3a">'[3]answer sheet'!$A$12:$A$13</definedName>
    <definedName name="Answer4" localSheetId="2">'[1]answer sheet'!$A$17:$A$22</definedName>
    <definedName name="Answer4" localSheetId="3">[2]Sheet7!$G$2:$G$3</definedName>
    <definedName name="Answer4">#REF!</definedName>
    <definedName name="Answer5" localSheetId="2">'[1]answer sheet'!$A$25:$A$33</definedName>
    <definedName name="Answer5">'[3]answer sheet'!$A$25:$A$33</definedName>
    <definedName name="Answer6" localSheetId="2">'[1]answer sheet'!$A$36:$A$46</definedName>
    <definedName name="Answer6" localSheetId="3">[2]Sheet7!$K$2:$K$4</definedName>
    <definedName name="Answer6">#REF!</definedName>
    <definedName name="Answer7" localSheetId="2">'[1]answer sheet'!$A$49:$A$56</definedName>
    <definedName name="Answer7">'[3]answer sheet'!$A$49:$A$56</definedName>
    <definedName name="Answer8" localSheetId="2">'[1]answer sheet'!$A$59:$A$63</definedName>
    <definedName name="Answer8" localSheetId="3">[2]Sheet7!$O$2:$O$4</definedName>
    <definedName name="Answer8">#REF!</definedName>
    <definedName name="Answer9" localSheetId="2">'[1]answer sheet'!$A$66:$A$74</definedName>
    <definedName name="Answer9" localSheetId="3">[2]Sheet7!$Q$2:$Q$3</definedName>
    <definedName name="Answer9">#REF!</definedName>
    <definedName name="Asnwer10" localSheetId="2">#REF!</definedName>
    <definedName name="Asnwer10" localSheetId="3">#REF!</definedName>
    <definedName name="Asnwer10">#REF!</definedName>
  </definedNames>
  <calcPr calcId="152511"/>
</workbook>
</file>

<file path=xl/calcChain.xml><?xml version="1.0" encoding="utf-8"?>
<calcChain xmlns="http://schemas.openxmlformats.org/spreadsheetml/2006/main">
  <c r="K14" i="11" l="1"/>
  <c r="C19" i="10"/>
  <c r="D19" i="10"/>
  <c r="D20" i="10" s="1"/>
  <c r="F19" i="10"/>
  <c r="G19" i="10"/>
  <c r="G20" i="10" s="1"/>
  <c r="H19" i="10"/>
  <c r="J19" i="10"/>
  <c r="J20" i="10" s="1"/>
  <c r="K19" i="10"/>
  <c r="L19" i="10"/>
  <c r="L20" i="10" s="1"/>
  <c r="M19" i="10"/>
  <c r="N19" i="10"/>
  <c r="N20" i="10" s="1"/>
  <c r="O19" i="10"/>
  <c r="P19" i="10"/>
  <c r="P20" i="10" s="1"/>
  <c r="Q19" i="10"/>
  <c r="R19" i="10"/>
  <c r="R20" i="10" s="1"/>
  <c r="S19" i="10"/>
  <c r="T19" i="10"/>
  <c r="U19" i="10"/>
  <c r="V19" i="10"/>
  <c r="W19" i="10"/>
  <c r="X19" i="10"/>
  <c r="X20" i="10" s="1"/>
  <c r="B20" i="10"/>
  <c r="C20" i="10"/>
  <c r="K20" i="10"/>
  <c r="M20" i="10"/>
  <c r="O20" i="10"/>
  <c r="Q20" i="10"/>
  <c r="S20" i="10"/>
  <c r="W20" i="10"/>
  <c r="C21" i="10"/>
  <c r="C22" i="10" s="1"/>
  <c r="D21" i="10"/>
  <c r="F21" i="10"/>
  <c r="F22" i="10" s="1"/>
  <c r="G21" i="10"/>
  <c r="H21" i="10"/>
  <c r="H22" i="10" s="1"/>
  <c r="J21" i="10"/>
  <c r="K21" i="10"/>
  <c r="K22" i="10" s="1"/>
  <c r="L21" i="10"/>
  <c r="M21" i="10"/>
  <c r="M22" i="10" s="1"/>
  <c r="N21" i="10"/>
  <c r="O21" i="10"/>
  <c r="O22" i="10" s="1"/>
  <c r="P21" i="10"/>
  <c r="Q21" i="10"/>
  <c r="Q22" i="10" s="1"/>
  <c r="R21" i="10"/>
  <c r="S21" i="10"/>
  <c r="S22" i="10" s="1"/>
  <c r="T21" i="10"/>
  <c r="U21" i="10"/>
  <c r="V21" i="10"/>
  <c r="W21" i="10"/>
  <c r="W22" i="10" s="1"/>
  <c r="X21" i="10"/>
  <c r="B22" i="10"/>
  <c r="G22" i="10"/>
  <c r="D23" i="10"/>
  <c r="G23" i="10"/>
  <c r="K23" i="10"/>
  <c r="M23" i="10"/>
  <c r="O23" i="10"/>
  <c r="Q23" i="10"/>
  <c r="S23" i="10"/>
  <c r="W23" i="10"/>
  <c r="B24" i="10"/>
  <c r="C24" i="10"/>
  <c r="D24" i="10"/>
  <c r="E24" i="10"/>
  <c r="F24" i="10"/>
  <c r="G24" i="10"/>
  <c r="H24" i="10"/>
  <c r="I24" i="10"/>
  <c r="J24" i="10"/>
  <c r="K24" i="10"/>
  <c r="L24" i="10"/>
  <c r="M24" i="10"/>
  <c r="N24" i="10"/>
  <c r="O24" i="10"/>
  <c r="P24" i="10"/>
  <c r="Q24" i="10"/>
  <c r="R24" i="10"/>
  <c r="S24" i="10"/>
  <c r="T24" i="10"/>
  <c r="U24" i="10"/>
  <c r="V24" i="10"/>
  <c r="W24" i="10"/>
  <c r="X24" i="10"/>
  <c r="P25" i="10"/>
  <c r="B26" i="10"/>
  <c r="C26" i="10"/>
  <c r="D26" i="10"/>
  <c r="D22" i="10" s="1"/>
  <c r="E26" i="10"/>
  <c r="F26" i="10"/>
  <c r="F20" i="10" s="1"/>
  <c r="G26" i="10"/>
  <c r="H26" i="10"/>
  <c r="H20" i="10" s="1"/>
  <c r="I26" i="10"/>
  <c r="J26" i="10"/>
  <c r="J22" i="10" s="1"/>
  <c r="K26" i="10"/>
  <c r="L26" i="10"/>
  <c r="L22" i="10" s="1"/>
  <c r="M26" i="10"/>
  <c r="N26" i="10"/>
  <c r="N22" i="10" s="1"/>
  <c r="O26" i="10"/>
  <c r="P26" i="10"/>
  <c r="P22" i="10" s="1"/>
  <c r="Q26" i="10"/>
  <c r="R26" i="10"/>
  <c r="R22" i="10" s="1"/>
  <c r="S26" i="10"/>
  <c r="T26" i="10"/>
  <c r="T22" i="10" s="1"/>
  <c r="U26" i="10"/>
  <c r="U20" i="10" s="1"/>
  <c r="V26" i="10"/>
  <c r="V22" i="10" s="1"/>
  <c r="W26" i="10"/>
  <c r="X26" i="10"/>
  <c r="X22" i="10" s="1"/>
  <c r="U22" i="10" l="1"/>
  <c r="U23" i="10"/>
  <c r="V20" i="10"/>
  <c r="T20" i="10"/>
  <c r="X23" i="10"/>
  <c r="V23" i="10"/>
  <c r="T23" i="10"/>
  <c r="R23" i="10"/>
  <c r="P23" i="10"/>
  <c r="N23" i="10"/>
  <c r="L23" i="10"/>
  <c r="H23" i="10"/>
  <c r="F23" i="10"/>
  <c r="C23" i="10"/>
  <c r="J15" i="11"/>
  <c r="Q14" i="11"/>
  <c r="Q23" i="11" s="1"/>
  <c r="J14" i="11"/>
  <c r="J23" i="11" s="1"/>
  <c r="T36" i="11"/>
  <c r="AB35" i="11"/>
  <c r="AA35" i="11"/>
  <c r="Z35" i="11"/>
  <c r="Y35" i="11"/>
  <c r="X35" i="11"/>
  <c r="W35" i="11"/>
  <c r="V35" i="11"/>
  <c r="U35" i="11"/>
  <c r="S36" i="11"/>
  <c r="R35" i="11"/>
  <c r="N14" i="11" l="1"/>
  <c r="O16" i="11"/>
  <c r="P15" i="11"/>
  <c r="O15" i="11" l="1"/>
  <c r="N17" i="11"/>
  <c r="N15" i="11"/>
  <c r="N23" i="11" s="1"/>
  <c r="P14" i="11"/>
  <c r="P23" i="11" s="1"/>
  <c r="O14" i="11"/>
  <c r="O23" i="11" s="1"/>
  <c r="N16" i="11"/>
  <c r="M15" i="11"/>
  <c r="M14" i="11"/>
  <c r="L15" i="11"/>
  <c r="L14" i="11"/>
  <c r="K15" i="11"/>
  <c r="J16" i="11"/>
  <c r="K23" i="11" l="1"/>
  <c r="M23" i="11"/>
  <c r="L23" i="11"/>
</calcChain>
</file>

<file path=xl/sharedStrings.xml><?xml version="1.0" encoding="utf-8"?>
<sst xmlns="http://schemas.openxmlformats.org/spreadsheetml/2006/main" count="88" uniqueCount="87">
  <si>
    <t>This toolkit can be used in conjunction with the Self Assessment Checklist. This can be found by clicking on the report image or at:</t>
  </si>
  <si>
    <t>Please complete as many questions which are applicable to the care of the patient</t>
  </si>
  <si>
    <t>info@ncepod.org.uk</t>
  </si>
  <si>
    <t>Audit Toolkit</t>
  </si>
  <si>
    <t>NCEPOD does not ask for any of this data back; it is for each Trust to make a judgement as to whether they are meeting recommendations.</t>
  </si>
  <si>
    <t>Following these steps will ensure the formulas work correctly.</t>
  </si>
  <si>
    <t>This tool has been set up to be completed on 10 patients.</t>
  </si>
  <si>
    <t>Amending the tool to include more or less patients</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</si>
  <si>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</si>
  <si>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Instructions for completion</t>
  </si>
  <si>
    <t>RECOMMENDATIONS</t>
  </si>
  <si>
    <t>Acute Pancreatitis</t>
  </si>
  <si>
    <r>
      <t xml:space="preserve">Thank you for downloading the toolkit for </t>
    </r>
    <r>
      <rPr>
        <i/>
        <sz val="11"/>
        <color theme="1"/>
        <rFont val="Calibri"/>
        <family val="2"/>
        <scheme val="minor"/>
      </rPr>
      <t xml:space="preserve">'Treat the Cause?'.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</si>
  <si>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http://www.ncepod.org.uk/2016ap.html</t>
  </si>
  <si>
    <t>NCEPOD supports the IAP recommendation that after excluding the commoner causes of acute pancreatitis, those in whom the cause remains unknown should undergo MRCP and/or endoscopic ultrasonography to detect occult microlithiasis, neoplasms or chronic pancreatitis as well as rare morphologic abnormalities. A CT of the abdomen should also be considered. (Clinical Directors and All Clinicians)</t>
  </si>
  <si>
    <t>Summary data</t>
  </si>
  <si>
    <t>No data</t>
  </si>
  <si>
    <t>Not applicable</t>
  </si>
  <si>
    <t>No data/Not answered</t>
  </si>
  <si>
    <t>Sub total</t>
  </si>
  <si>
    <t>No %</t>
  </si>
  <si>
    <t>No n</t>
  </si>
  <si>
    <t>Yes %</t>
  </si>
  <si>
    <t>Yes n</t>
  </si>
  <si>
    <t>Patient 9</t>
  </si>
  <si>
    <t>Patient 8</t>
  </si>
  <si>
    <t>Patient 7</t>
  </si>
  <si>
    <t>Patient 6</t>
  </si>
  <si>
    <t>Patient 5</t>
  </si>
  <si>
    <t>Patient 4</t>
  </si>
  <si>
    <t>Patient 3</t>
  </si>
  <si>
    <t>Patient 2</t>
  </si>
  <si>
    <t>Patient 1</t>
  </si>
  <si>
    <t>Question number</t>
  </si>
  <si>
    <t>Treat the Cause</t>
  </si>
  <si>
    <t xml:space="preserve">Did the patient have any co-morbid conditions?  </t>
  </si>
  <si>
    <r>
      <t xml:space="preserve">This data collection tool is made up of questions which can be used to assess how well your Trust is meeting recommendations made in </t>
    </r>
    <r>
      <rPr>
        <i/>
        <sz val="11"/>
        <color theme="1"/>
        <rFont val="Calibri"/>
        <family val="2"/>
        <scheme val="minor"/>
      </rPr>
      <t>"Treat the cause"</t>
    </r>
  </si>
  <si>
    <t xml:space="preserve">Was a referral made for specialist in put with regard to the patients co-morbidities? </t>
  </si>
  <si>
    <t xml:space="preserve"> </t>
  </si>
  <si>
    <t xml:space="preserve">Were  antibiotics prescribed? </t>
  </si>
  <si>
    <t>What was the indication?</t>
  </si>
  <si>
    <t xml:space="preserve">Was a nutritional assessment performed? </t>
  </si>
  <si>
    <t>Was this a standardised tool e.g  MUST</t>
  </si>
  <si>
    <t xml:space="preserve">Did the patient have a previous admission for gallstones? </t>
  </si>
  <si>
    <t xml:space="preserve">If they did not have definitive management what was the reason for deferral? </t>
  </si>
  <si>
    <t xml:space="preserve">Was the acute pancreatitis suspected to be alcohol related? </t>
  </si>
  <si>
    <t xml:space="preserve">If the patient had mild acute pancreatitis was early definitive surgery undertaken either during the index admission or on a planned list within two weeks of discharge?  </t>
  </si>
  <si>
    <t xml:space="preserve">If the patient had gallstone pancreatitis did they have early definitive management during the index admission or on a planned list within two weeks of discharge? </t>
  </si>
  <si>
    <t xml:space="preserve">Was it discussed at previous admissions? </t>
  </si>
  <si>
    <t xml:space="preserve">At the most recent admission was it discussed with the alcohol support service? </t>
  </si>
  <si>
    <t xml:space="preserve">Was there evidence that gallstones were ruled out? </t>
  </si>
  <si>
    <t xml:space="preserve">If evidence that gallstones were considered was an ultra sound carried out?  </t>
  </si>
  <si>
    <t xml:space="preserve">Did the person have early definitive surgey?  </t>
  </si>
  <si>
    <t xml:space="preserve">Was the indication given appropriate? </t>
  </si>
  <si>
    <t xml:space="preserve">Were comorbidities managed on admission? </t>
  </si>
  <si>
    <t>If the patient died, was the patient discussed at a morbidity and mortality meeting?</t>
  </si>
  <si>
    <t xml:space="preserve">If  yes,  what were they? </t>
  </si>
  <si>
    <t>Total</t>
  </si>
  <si>
    <t>Cause known:</t>
  </si>
  <si>
    <t>Unknown:</t>
  </si>
  <si>
    <t xml:space="preserve">Patient 10                                       </t>
  </si>
  <si>
    <t>Add new patient (press control+shift+R)</t>
  </si>
  <si>
    <t>If the audit includes more than 10 patients, please add in additional rows by using Control+Shift+R which will add a new row.</t>
  </si>
  <si>
    <t xml:space="preserve">Where a question answer is highlighted in red, this indicates this is an area of care where the recommendation (or the question assessing a recommendation) is not being met.  The more answers are highlighted in red, the more likely it is that a recommendation is not being met. </t>
  </si>
  <si>
    <t>For information on the recommendation to which each question assesses please click on the         button.  This will take you to the recommendations page. Please click on the Audit Tool tab to return to the questionnaire.</t>
  </si>
  <si>
    <t xml:space="preserve">Were gallstones and alcohol misuse excluded as causes of acute pancreatitis? </t>
  </si>
  <si>
    <t xml:space="preserve">If gallstones and alcohol  misuse were excluded as causes of acute pancreatitis, were the following looked for? </t>
  </si>
  <si>
    <t xml:space="preserve">What was the cause of acute pancreatitis?  </t>
  </si>
  <si>
    <t>Recommendation number</t>
  </si>
  <si>
    <t>All patients with suspected alcohol-related acute pancreatitis should be discussed with the hospital alcohol support service at every admission.  Efforts to deal with this underlying cause of acute pancreatitis should equal those of gallstone acute pancreatitis.  Future clinical guidelines on acute pancreatitis should incorporate this. (Clinical Directors, All Clinicians, Specialist Associations, NICE, BSG, IAP, APA)</t>
  </si>
  <si>
    <t>Better management of co-morbidity in patients with acute pancreatitis is needed, especially through the involvement of the relevant specialists, as this represents an opportunity to improve overall outcomes. 
(All Clinicians)</t>
  </si>
  <si>
    <t>Antibiotic prophylaxis is not recommended in acute pancreatitis.  All healthcare providers should ensure that antimicrobial policies are in place including prescription, review and the administration of antimicrobials as part of an antimicrobial stewardship process.  These policies must be accessible, adhered to and frequently reviewed with training provided in their use. 
(Medical Directors, Clinical Directors, Medical Microbiology Directors, Clinical Pharmacy Lead and All Clinicians)</t>
  </si>
  <si>
    <t>All patients admitted to hospital with acute pancreatitis should be assessed for their overall risk of malnutrition.  This could be facilitated by using the Malnutrition Universal Screening Tool (MUST) and provides a basis for appropriate referral to a dietitian or a nutritional support team and subsequent timely and adequate nutrition support. 
(Medical Directors, Clinical Directors and All Clinicians)</t>
  </si>
  <si>
    <t>Gallstones should be excluded in all patients with acute pancreatitis including those thought to have an alcohol related acute pancreatitis, as gallstones are common in the general population.  Abdominal ultrasound scanning is the minimum that should be performed. 
(Clinical Directors and All Clinicians)</t>
  </si>
  <si>
    <t>Definitive eradication of gallstones prevents the risk of a recurrent attack of acute pancreatitis. This usually involves cholecystectomy and ensuring that no stones remain in the bile duct. For those patients with an episode of mild acute pancreatitis, early definitive surgery should be undertaken, either during the index admission, as recommended by the International Association of Pancreatology (IAP), or on a planned list, within two weeks. For those patients with severe acute pancreatitis, cholecystectomy should be undertaken when clinically appropriate after resolution of pancreatitis. 
(Clinical Directors and All Clinicians)</t>
  </si>
  <si>
    <t>All patient deaths should be discussed at morbidity and mortality meetings and learning should be shared through network meetings and their annual reports. Adequate time for structured assessment of deaths and complications should be provided by hospital Trusts/Boards. 
(Medical Directors, Clinical Directors and All Clinicians)</t>
  </si>
  <si>
    <t>Radar chart</t>
  </si>
  <si>
    <t>Recommendation - Sub criteria question number (referrence only)</t>
  </si>
  <si>
    <t>RAG system (NCEPOD recommends these are set at the following limits, however these can be adapted by your Trust where appropriate by amending the thresholds as required)</t>
  </si>
  <si>
    <t>%</t>
  </si>
  <si>
    <t>Green</t>
  </si>
  <si>
    <t>Amber</t>
  </si>
  <si>
    <t>Recommendation - Sub criteria questions (score)</t>
  </si>
  <si>
    <t>Average % of recommendation</t>
  </si>
  <si>
    <t xml:space="preserve">For information on the recommendation to which each question assesses please click on the         button. </t>
  </si>
  <si>
    <t>Please note that some questions do not link to the summary but can be used for your own analysis</t>
  </si>
  <si>
    <t>Summary data is given at the bottom of the tool (Audit Tool tab). Please note that some questions do not link to the summary but can be used for your own analysis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</si>
</sst>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u/>
      <sz val="11"/>
      <color theme="10"/>
      <name val="Calibri"/>
      <family val="2"/>
    </font>
    <font>
      <i/>
      <sz val="11"/>
      <color theme="1"/>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11"/>
      <color rgb="FF000000"/>
      <name val="Calibri"/>
      <family val="2"/>
    </font>
    <font>
      <sz val="11"/>
      <name val="Calibri"/>
      <family val="2"/>
      <scheme val="minor"/>
    </font>
    <font>
      <b/>
      <sz val="11"/>
      <name val="Calibri"/>
      <family val="2"/>
      <scheme val="minor"/>
    </font>
    <font>
      <b/>
      <sz val="14"/>
      <name val="Calibri"/>
      <family val="2"/>
      <scheme val="minor"/>
    </font>
    <font>
      <sz val="11"/>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lightGray"/>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9" fontId="11" fillId="0" borderId="0" applyFont="0" applyFill="0" applyBorder="0" applyAlignment="0" applyProtection="0"/>
  </cellStyleXfs>
  <cellXfs count="106">
    <xf numFmtId="0" fontId="0" fillId="0" borderId="0" xfId="0"/>
    <xf numFmtId="0" fontId="0" fillId="2" borderId="0" xfId="0" applyFill="1"/>
    <xf numFmtId="0" fontId="2" fillId="0" borderId="0" xfId="1" applyFill="1" applyAlignment="1" applyProtection="1"/>
    <xf numFmtId="0" fontId="0" fillId="2" borderId="0" xfId="0" applyFill="1" applyAlignment="1" applyProtection="1">
      <alignment wrapText="1"/>
      <protection locked="0"/>
    </xf>
    <xf numFmtId="0" fontId="0" fillId="2" borderId="0" xfId="0" applyFill="1" applyAlignment="1" applyProtection="1">
      <protection locked="0"/>
    </xf>
    <xf numFmtId="0" fontId="2" fillId="2" borderId="0" xfId="1" applyFill="1" applyAlignment="1" applyProtection="1">
      <protection locked="0"/>
    </xf>
    <xf numFmtId="0" fontId="0" fillId="2" borderId="0" xfId="0" applyFill="1" applyProtection="1">
      <protection locked="0"/>
    </xf>
    <xf numFmtId="0" fontId="0" fillId="2" borderId="0" xfId="0" applyFill="1" applyAlignment="1" applyProtection="1">
      <alignment vertical="top" wrapText="1"/>
      <protection locked="0"/>
    </xf>
    <xf numFmtId="0" fontId="4"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1" fillId="2" borderId="0" xfId="0" applyFont="1" applyFill="1"/>
    <xf numFmtId="0" fontId="0" fillId="2" borderId="0" xfId="0" applyFill="1" applyAlignment="1">
      <alignment wrapText="1"/>
    </xf>
    <xf numFmtId="0" fontId="0" fillId="2" borderId="0" xfId="0" applyFont="1" applyFill="1" applyProtection="1"/>
    <xf numFmtId="0" fontId="0" fillId="2" borderId="0" xfId="0" applyFill="1" applyAlignment="1" applyProtection="1">
      <alignment wrapText="1"/>
    </xf>
    <xf numFmtId="0" fontId="0" fillId="2" borderId="0" xfId="0" applyFill="1" applyProtection="1"/>
    <xf numFmtId="0" fontId="1" fillId="2" borderId="0" xfId="0" applyFont="1" applyFill="1" applyProtection="1"/>
    <xf numFmtId="0" fontId="5" fillId="2" borderId="0" xfId="0" applyFont="1" applyFill="1"/>
    <xf numFmtId="0" fontId="0" fillId="2" borderId="1" xfId="0" applyFill="1" applyBorder="1" applyAlignment="1">
      <alignment horizontal="right" vertical="center" wrapText="1"/>
    </xf>
    <xf numFmtId="0" fontId="0" fillId="2" borderId="1" xfId="0" applyFill="1" applyBorder="1" applyAlignment="1">
      <alignment horizontal="left" vertical="center" wrapText="1"/>
    </xf>
    <xf numFmtId="0" fontId="0" fillId="0" borderId="1" xfId="0" applyBorder="1" applyAlignment="1">
      <alignment wrapText="1"/>
    </xf>
    <xf numFmtId="0" fontId="7" fillId="0" borderId="1" xfId="0" applyFont="1" applyBorder="1" applyAlignment="1">
      <alignment vertical="center" wrapText="1"/>
    </xf>
    <xf numFmtId="0" fontId="0" fillId="0" borderId="1" xfId="0" applyFill="1" applyBorder="1" applyAlignment="1">
      <alignment wrapText="1"/>
    </xf>
    <xf numFmtId="0" fontId="0" fillId="0" borderId="1" xfId="0" applyBorder="1"/>
    <xf numFmtId="0" fontId="8" fillId="2" borderId="0" xfId="0" applyFont="1" applyFill="1"/>
    <xf numFmtId="0" fontId="8" fillId="2" borderId="0" xfId="0" applyFont="1" applyFill="1" applyAlignment="1">
      <alignment horizontal="center"/>
    </xf>
    <xf numFmtId="1" fontId="6" fillId="2" borderId="0" xfId="0" applyNumberFormat="1" applyFont="1" applyFill="1" applyBorder="1" applyAlignment="1">
      <alignment horizontal="left"/>
    </xf>
    <xf numFmtId="0" fontId="6" fillId="2" borderId="0" xfId="0" applyFont="1" applyFill="1"/>
    <xf numFmtId="1" fontId="6" fillId="2" borderId="0" xfId="0" applyNumberFormat="1" applyFont="1" applyFill="1" applyAlignment="1">
      <alignment horizontal="left"/>
    </xf>
    <xf numFmtId="1" fontId="8" fillId="2" borderId="0" xfId="0" applyNumberFormat="1" applyFont="1" applyFill="1" applyAlignment="1">
      <alignment horizontal="left"/>
    </xf>
    <xf numFmtId="1" fontId="9" fillId="2" borderId="2" xfId="0" applyNumberFormat="1" applyFont="1" applyFill="1" applyBorder="1" applyAlignment="1">
      <alignment horizontal="left"/>
    </xf>
    <xf numFmtId="1" fontId="9" fillId="2" borderId="0" xfId="0" applyNumberFormat="1" applyFont="1" applyFill="1" applyAlignment="1">
      <alignment horizontal="left"/>
    </xf>
    <xf numFmtId="1" fontId="9" fillId="2" borderId="0" xfId="0" applyNumberFormat="1" applyFont="1" applyFill="1" applyBorder="1" applyAlignment="1">
      <alignment horizontal="left"/>
    </xf>
    <xf numFmtId="0" fontId="8" fillId="2" borderId="1" xfId="0" applyFont="1" applyFill="1" applyBorder="1" applyAlignment="1">
      <alignment vertical="top" wrapText="1"/>
    </xf>
    <xf numFmtId="0" fontId="8" fillId="2" borderId="4" xfId="0" applyFont="1" applyFill="1" applyBorder="1" applyAlignment="1">
      <alignment horizontal="left"/>
    </xf>
    <xf numFmtId="0" fontId="8" fillId="2" borderId="5" xfId="0" applyFont="1" applyFill="1" applyBorder="1" applyAlignment="1">
      <alignment horizontal="left"/>
    </xf>
    <xf numFmtId="0" fontId="8" fillId="2" borderId="1" xfId="0" applyFont="1" applyFill="1" applyBorder="1" applyAlignment="1">
      <alignment horizontal="center"/>
    </xf>
    <xf numFmtId="0" fontId="9" fillId="2" borderId="6" xfId="0" applyFont="1" applyFill="1" applyBorder="1" applyAlignment="1">
      <alignment horizontal="left"/>
    </xf>
    <xf numFmtId="0" fontId="8" fillId="4" borderId="3" xfId="0" applyFont="1" applyFill="1" applyBorder="1"/>
    <xf numFmtId="0" fontId="8" fillId="2" borderId="3" xfId="0" applyFont="1" applyFill="1" applyBorder="1"/>
    <xf numFmtId="0" fontId="9" fillId="2" borderId="6" xfId="0" applyFont="1" applyFill="1" applyBorder="1"/>
    <xf numFmtId="0" fontId="1" fillId="0" borderId="9" xfId="0" applyFont="1" applyBorder="1" applyAlignment="1">
      <alignment horizontal="center"/>
    </xf>
    <xf numFmtId="0" fontId="8" fillId="2" borderId="4" xfId="0" applyFont="1" applyFill="1" applyBorder="1" applyAlignment="1">
      <alignment horizont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8" fillId="0" borderId="3" xfId="0" applyFont="1" applyFill="1" applyBorder="1"/>
    <xf numFmtId="0" fontId="8" fillId="0" borderId="3" xfId="0" applyFont="1" applyFill="1" applyBorder="1" applyAlignment="1">
      <alignment vertical="center"/>
    </xf>
    <xf numFmtId="0" fontId="8"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5" borderId="3" xfId="0" applyFont="1" applyFill="1" applyBorder="1"/>
    <xf numFmtId="0" fontId="1" fillId="0" borderId="8" xfId="0" applyFont="1" applyBorder="1" applyAlignment="1">
      <alignment horizontal="center"/>
    </xf>
    <xf numFmtId="0" fontId="1" fillId="0" borderId="8" xfId="0" applyFont="1" applyBorder="1" applyAlignment="1">
      <alignment horizontal="center"/>
    </xf>
    <xf numFmtId="0" fontId="8" fillId="2" borderId="3" xfId="0" applyFont="1" applyFill="1" applyBorder="1" applyAlignment="1">
      <alignment horizontal="left"/>
    </xf>
    <xf numFmtId="0" fontId="0" fillId="0" borderId="3" xfId="0" applyBorder="1" applyAlignment="1"/>
    <xf numFmtId="0" fontId="1" fillId="0" borderId="8" xfId="0" applyFont="1" applyBorder="1" applyAlignment="1">
      <alignment horizontal="center"/>
    </xf>
    <xf numFmtId="0" fontId="8" fillId="0" borderId="1" xfId="0" applyFont="1" applyFill="1" applyBorder="1" applyAlignment="1">
      <alignment vertical="top" wrapText="1"/>
    </xf>
    <xf numFmtId="10" fontId="0" fillId="0" borderId="0" xfId="0" applyNumberFormat="1"/>
    <xf numFmtId="0" fontId="0" fillId="0" borderId="3" xfId="0" applyBorder="1"/>
    <xf numFmtId="0" fontId="0" fillId="0" borderId="2" xfId="0" applyBorder="1"/>
    <xf numFmtId="0" fontId="0" fillId="0" borderId="12" xfId="0" applyBorder="1"/>
    <xf numFmtId="10" fontId="0" fillId="0" borderId="12" xfId="0" applyNumberFormat="1" applyBorder="1"/>
    <xf numFmtId="0" fontId="0" fillId="0" borderId="11" xfId="0" applyBorder="1"/>
    <xf numFmtId="0" fontId="0" fillId="0" borderId="13" xfId="0" applyBorder="1"/>
    <xf numFmtId="10" fontId="0" fillId="0" borderId="14" xfId="0" applyNumberFormat="1" applyBorder="1"/>
    <xf numFmtId="0" fontId="0" fillId="0" borderId="14" xfId="0" applyBorder="1"/>
    <xf numFmtId="0" fontId="1" fillId="2" borderId="13" xfId="0" applyFont="1" applyFill="1" applyBorder="1" applyAlignment="1">
      <alignment horizontal="center"/>
    </xf>
    <xf numFmtId="0" fontId="0" fillId="6" borderId="1" xfId="0" applyFill="1" applyBorder="1" applyAlignment="1">
      <alignment horizontal="center"/>
    </xf>
    <xf numFmtId="0" fontId="0" fillId="6" borderId="17" xfId="0"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0" fillId="2" borderId="0" xfId="0" applyFill="1" applyAlignment="1">
      <alignment horizontal="center"/>
    </xf>
    <xf numFmtId="0" fontId="0" fillId="2" borderId="1" xfId="0" applyFill="1" applyBorder="1"/>
    <xf numFmtId="1" fontId="6" fillId="2" borderId="0" xfId="0" applyNumberFormat="1" applyFont="1" applyFill="1" applyBorder="1" applyAlignment="1">
      <alignment horizontal="center"/>
    </xf>
    <xf numFmtId="1" fontId="0" fillId="2" borderId="1" xfId="0" applyNumberFormat="1" applyFill="1" applyBorder="1" applyAlignment="1">
      <alignment horizontal="center"/>
    </xf>
    <xf numFmtId="0" fontId="12" fillId="2" borderId="0" xfId="0" applyFont="1" applyFill="1"/>
    <xf numFmtId="1" fontId="0" fillId="0" borderId="0" xfId="0" applyNumberFormat="1" applyFill="1" applyBorder="1" applyAlignment="1">
      <alignment horizontal="center"/>
    </xf>
    <xf numFmtId="0" fontId="0" fillId="2" borderId="0" xfId="0" applyFill="1" applyBorder="1"/>
    <xf numFmtId="0" fontId="0" fillId="2" borderId="12" xfId="0" applyFill="1" applyBorder="1"/>
    <xf numFmtId="0" fontId="0" fillId="0" borderId="19" xfId="0"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10" fontId="0" fillId="2" borderId="0" xfId="0" applyNumberFormat="1" applyFill="1" applyBorder="1" applyAlignment="1">
      <alignment horizontal="center"/>
    </xf>
    <xf numFmtId="10" fontId="0" fillId="2" borderId="19" xfId="0" applyNumberFormat="1" applyFill="1" applyBorder="1"/>
    <xf numFmtId="10" fontId="0" fillId="2" borderId="19" xfId="0" applyNumberFormat="1" applyFill="1" applyBorder="1" applyAlignment="1">
      <alignment horizontal="center"/>
    </xf>
    <xf numFmtId="10" fontId="0" fillId="2" borderId="18" xfId="0" applyNumberFormat="1" applyFill="1" applyBorder="1" applyAlignment="1">
      <alignment horizontal="center"/>
    </xf>
    <xf numFmtId="10" fontId="0" fillId="2" borderId="0" xfId="0" applyNumberFormat="1" applyFill="1" applyAlignment="1">
      <alignment horizontal="center"/>
    </xf>
    <xf numFmtId="10" fontId="0" fillId="2" borderId="12" xfId="0" applyNumberFormat="1" applyFill="1" applyBorder="1" applyAlignment="1">
      <alignment horizontal="center"/>
    </xf>
    <xf numFmtId="10" fontId="0" fillId="7" borderId="1" xfId="0" applyNumberFormat="1" applyFill="1" applyBorder="1" applyAlignment="1">
      <alignment horizontal="center"/>
    </xf>
    <xf numFmtId="9" fontId="0" fillId="7" borderId="1" xfId="2" applyFont="1" applyFill="1" applyBorder="1" applyAlignment="1">
      <alignment horizontal="center"/>
    </xf>
    <xf numFmtId="9" fontId="0" fillId="2" borderId="1" xfId="0" applyNumberFormat="1" applyFill="1" applyBorder="1"/>
    <xf numFmtId="9" fontId="0" fillId="2" borderId="1" xfId="0" applyNumberFormat="1" applyFill="1" applyBorder="1" applyAlignment="1">
      <alignment horizontal="right"/>
    </xf>
    <xf numFmtId="0" fontId="1" fillId="2" borderId="15" xfId="0" applyFont="1" applyFill="1" applyBorder="1" applyAlignment="1">
      <alignment horizontal="center"/>
    </xf>
    <xf numFmtId="0" fontId="1" fillId="2" borderId="16" xfId="0" applyFont="1" applyFill="1" applyBorder="1" applyAlignment="1">
      <alignment horizontal="center"/>
    </xf>
    <xf numFmtId="0" fontId="10" fillId="2" borderId="1" xfId="0" applyFont="1" applyFill="1" applyBorder="1" applyAlignment="1"/>
    <xf numFmtId="0" fontId="9" fillId="2" borderId="9" xfId="0" applyFont="1" applyFill="1" applyBorder="1" applyAlignment="1">
      <alignment horizontal="center"/>
    </xf>
    <xf numFmtId="0" fontId="9" fillId="2" borderId="7"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applyAlignment="1">
      <alignment horizontal="left" wrapText="1"/>
    </xf>
    <xf numFmtId="0" fontId="1" fillId="2" borderId="1" xfId="0" applyFont="1" applyFill="1" applyBorder="1" applyAlignment="1">
      <alignment horizontal="center"/>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5" fillId="2" borderId="1" xfId="0" applyFont="1" applyFill="1" applyBorder="1" applyAlignment="1">
      <alignment horizontal="center" wrapText="1"/>
    </xf>
    <xf numFmtId="0" fontId="1" fillId="3" borderId="1" xfId="0" applyFont="1" applyFill="1" applyBorder="1" applyAlignment="1">
      <alignment horizontal="left" wrapText="1"/>
    </xf>
  </cellXfs>
  <cellStyles count="3">
    <cellStyle name="Hyperlink" xfId="1" builtinId="8"/>
    <cellStyle name="Normal" xfId="0" builtinId="0"/>
    <cellStyle name="Percent" xfId="2" builtinId="5"/>
  </cellStyles>
  <dxfs count="31">
    <dxf>
      <fill>
        <patternFill>
          <bgColor theme="4" tint="0.79998168889431442"/>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numRef>
              <c:f>Summary!$J$13:$Q$13</c:f>
              <c:numCache>
                <c:formatCode>General</c:formatCode>
                <c:ptCount val="8"/>
                <c:pt idx="0">
                  <c:v>2</c:v>
                </c:pt>
                <c:pt idx="1">
                  <c:v>7</c:v>
                </c:pt>
                <c:pt idx="2">
                  <c:v>8</c:v>
                </c:pt>
                <c:pt idx="3">
                  <c:v>9</c:v>
                </c:pt>
                <c:pt idx="4">
                  <c:v>10</c:v>
                </c:pt>
                <c:pt idx="5">
                  <c:v>13</c:v>
                </c:pt>
                <c:pt idx="6">
                  <c:v>17</c:v>
                </c:pt>
                <c:pt idx="7">
                  <c:v>18</c:v>
                </c:pt>
              </c:numCache>
            </c:numRef>
          </c:cat>
          <c:val>
            <c:numRef>
              <c:f>Summary!$J$23:$Q$23</c:f>
              <c:numCache>
                <c:formatCode>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CEF3-4D81-9546-C5186710D12C}"/>
            </c:ext>
          </c:extLst>
        </c:ser>
        <c:dLbls>
          <c:showLegendKey val="0"/>
          <c:showVal val="0"/>
          <c:showCatName val="0"/>
          <c:showSerName val="0"/>
          <c:showPercent val="0"/>
          <c:showBubbleSize val="0"/>
        </c:dLbls>
        <c:axId val="183080464"/>
        <c:axId val="183080856"/>
      </c:radarChart>
      <c:catAx>
        <c:axId val="18308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080856"/>
        <c:crosses val="autoZero"/>
        <c:auto val="1"/>
        <c:lblAlgn val="ctr"/>
        <c:lblOffset val="100"/>
        <c:noMultiLvlLbl val="0"/>
      </c:catAx>
      <c:valAx>
        <c:axId val="183080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080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jpeg"/><Relationship Id="rId5" Type="http://schemas.openxmlformats.org/officeDocument/2006/relationships/hyperlink" Target="http://www.ncepod.org.uk/2016ap.html" TargetMode="External"/><Relationship Id="rId4" Type="http://schemas.openxmlformats.org/officeDocument/2006/relationships/hyperlink" Target="http://www.ncepod.org.uk/2015gih.htm#http://www.ncepod.org.uk/2015gih.ht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B9"/><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B7"/><Relationship Id="rId2" Type="http://schemas.openxmlformats.org/officeDocument/2006/relationships/image" Target="../media/image2.gif"/><Relationship Id="rId16" Type="http://schemas.openxmlformats.org/officeDocument/2006/relationships/hyperlink" Target="#Recommendations!B3"/><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B11"/><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10"/><Relationship Id="rId3" Type="http://schemas.openxmlformats.org/officeDocument/2006/relationships/hyperlink" Target="#Recommendations!B4"/><Relationship Id="rId7" Type="http://schemas.openxmlformats.org/officeDocument/2006/relationships/hyperlink" Target="#Recommendations!B9"/><Relationship Id="rId2" Type="http://schemas.openxmlformats.org/officeDocument/2006/relationships/image" Target="../media/image2.gif"/><Relationship Id="rId1" Type="http://schemas.openxmlformats.org/officeDocument/2006/relationships/hyperlink" Target="#Recommendations!B3"/><Relationship Id="rId6" Type="http://schemas.openxmlformats.org/officeDocument/2006/relationships/hyperlink" Target="#Recommendations!B8"/><Relationship Id="rId5" Type="http://schemas.openxmlformats.org/officeDocument/2006/relationships/hyperlink" Target="#Recommendations!B6"/><Relationship Id="rId10" Type="http://schemas.openxmlformats.org/officeDocument/2006/relationships/chart" Target="../charts/chart1.xml"/><Relationship Id="rId4" Type="http://schemas.openxmlformats.org/officeDocument/2006/relationships/hyperlink" Target="#Recommendations!B5"/><Relationship Id="rId9" Type="http://schemas.openxmlformats.org/officeDocument/2006/relationships/hyperlink" Target="#Recommendations!B11"/></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19200" y="38100"/>
          <a:ext cx="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6300" y="2667000"/>
          <a:ext cx="180975" cy="857"/>
        </a:xfrm>
        <a:prstGeom prst="rect">
          <a:avLst/>
        </a:prstGeom>
        <a:noFill/>
      </xdr:spPr>
    </xdr:pic>
    <xdr:clientData/>
  </xdr:twoCellAnchor>
  <xdr:twoCellAnchor>
    <xdr:from>
      <xdr:col>0</xdr:col>
      <xdr:colOff>523875</xdr:colOff>
      <xdr:row>6</xdr:row>
      <xdr:rowOff>152400</xdr:rowOff>
    </xdr:from>
    <xdr:to>
      <xdr:col>0</xdr:col>
      <xdr:colOff>1190625</xdr:colOff>
      <xdr:row>7</xdr:row>
      <xdr:rowOff>533400</xdr:rowOff>
    </xdr:to>
    <xdr:sp macro="" textlink="">
      <xdr:nvSpPr>
        <xdr:cNvPr id="4" name="Text Box 1">
          <a:hlinkClick xmlns:r="http://schemas.openxmlformats.org/officeDocument/2006/relationships" r:id="rId4"/>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3875" y="1295400"/>
          <a:ext cx="85725" cy="2286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Calibri"/>
              <a:cs typeface="Calibri"/>
            </a:rPr>
            <a:t>http://www.ncepod.org.uk/2015gih.htm</a:t>
          </a:r>
        </a:p>
      </xdr:txBody>
    </xdr:sp>
    <xdr:clientData/>
  </xdr:twoCellAnchor>
  <xdr:twoCellAnchor>
    <xdr:from>
      <xdr:col>0</xdr:col>
      <xdr:colOff>0</xdr:colOff>
      <xdr:row>0</xdr:row>
      <xdr:rowOff>0</xdr:rowOff>
    </xdr:from>
    <xdr:to>
      <xdr:col>0</xdr:col>
      <xdr:colOff>3495675</xdr:colOff>
      <xdr:row>17</xdr:row>
      <xdr:rowOff>95250</xdr:rowOff>
    </xdr:to>
    <xdr:pic>
      <xdr:nvPicPr>
        <xdr:cNvPr id="6" name="Picture 5" descr="image001">
          <a:hlinkClick xmlns:r="http://schemas.openxmlformats.org/officeDocument/2006/relationships" r:id="rId5"/>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3495675" cy="476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7</xdr:row>
      <xdr:rowOff>20434</xdr:rowOff>
    </xdr:from>
    <xdr:to>
      <xdr:col>0</xdr:col>
      <xdr:colOff>5659162</xdr:colOff>
      <xdr:row>7</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0912" y="230643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3</xdr:row>
      <xdr:rowOff>57150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38400" y="628650"/>
          <a:ext cx="0" cy="134207"/>
        </a:xfrm>
        <a:prstGeom prst="rect">
          <a:avLst/>
        </a:prstGeom>
        <a:noFill/>
      </xdr:spPr>
    </xdr:pic>
    <xdr:clientData/>
  </xdr:oneCellAnchor>
  <xdr:oneCellAnchor>
    <xdr:from>
      <xdr:col>4</xdr:col>
      <xdr:colOff>657225</xdr:colOff>
      <xdr:row>3</xdr:row>
      <xdr:rowOff>57150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7600" y="628650"/>
          <a:ext cx="0" cy="134207"/>
        </a:xfrm>
        <a:prstGeom prst="rect">
          <a:avLst/>
        </a:prstGeom>
        <a:noFill/>
      </xdr:spPr>
    </xdr:pic>
    <xdr:clientData/>
  </xdr:oneCellAnchor>
  <xdr:oneCellAnchor>
    <xdr:from>
      <xdr:col>9</xdr:col>
      <xdr:colOff>0</xdr:colOff>
      <xdr:row>3</xdr:row>
      <xdr:rowOff>57150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6400" y="628650"/>
          <a:ext cx="0" cy="134207"/>
        </a:xfrm>
        <a:prstGeom prst="rect">
          <a:avLst/>
        </a:prstGeom>
        <a:noFill/>
      </xdr:spPr>
    </xdr:pic>
    <xdr:clientData/>
  </xdr:oneCellAnchor>
  <xdr:oneCellAnchor>
    <xdr:from>
      <xdr:col>9</xdr:col>
      <xdr:colOff>857250</xdr:colOff>
      <xdr:row>3</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17</xdr:col>
      <xdr:colOff>0</xdr:colOff>
      <xdr:row>3</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53600" y="628650"/>
          <a:ext cx="0" cy="134207"/>
        </a:xfrm>
        <a:prstGeom prst="rect">
          <a:avLst/>
        </a:prstGeom>
        <a:noFill/>
      </xdr:spPr>
    </xdr:pic>
    <xdr:clientData/>
  </xdr:oneCellAnchor>
  <xdr:oneCellAnchor>
    <xdr:from>
      <xdr:col>5</xdr:col>
      <xdr:colOff>657225</xdr:colOff>
      <xdr:row>3</xdr:row>
      <xdr:rowOff>57150</xdr:rowOff>
    </xdr:from>
    <xdr:ext cx="0" cy="134207"/>
    <xdr:pic>
      <xdr:nvPicPr>
        <xdr:cNvPr id="28"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67200" y="628650"/>
          <a:ext cx="0" cy="134207"/>
        </a:xfrm>
        <a:prstGeom prst="rect">
          <a:avLst/>
        </a:prstGeom>
        <a:noFill/>
      </xdr:spPr>
    </xdr:pic>
    <xdr:clientData/>
  </xdr:oneCellAnchor>
  <xdr:oneCellAnchor>
    <xdr:from>
      <xdr:col>5</xdr:col>
      <xdr:colOff>657225</xdr:colOff>
      <xdr:row>3</xdr:row>
      <xdr:rowOff>57150</xdr:rowOff>
    </xdr:from>
    <xdr:ext cx="0" cy="134207"/>
    <xdr:pic>
      <xdr:nvPicPr>
        <xdr:cNvPr id="31"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29575" y="647700"/>
          <a:ext cx="0" cy="134207"/>
        </a:xfrm>
        <a:prstGeom prst="rect">
          <a:avLst/>
        </a:prstGeom>
        <a:noFill/>
      </xdr:spPr>
    </xdr:pic>
    <xdr:clientData/>
  </xdr:oneCellAnchor>
  <xdr:oneCellAnchor>
    <xdr:from>
      <xdr:col>5</xdr:col>
      <xdr:colOff>542925</xdr:colOff>
      <xdr:row>3</xdr:row>
      <xdr:rowOff>9525</xdr:rowOff>
    </xdr:from>
    <xdr:ext cx="180975" cy="172307"/>
    <xdr:pic>
      <xdr:nvPicPr>
        <xdr:cNvPr id="32"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77375" y="600075"/>
          <a:ext cx="180975" cy="172307"/>
        </a:xfrm>
        <a:prstGeom prst="rect">
          <a:avLst/>
        </a:prstGeom>
        <a:noFill/>
      </xdr:spPr>
    </xdr:pic>
    <xdr:clientData/>
  </xdr:oneCellAnchor>
  <xdr:oneCellAnchor>
    <xdr:from>
      <xdr:col>6</xdr:col>
      <xdr:colOff>657225</xdr:colOff>
      <xdr:row>3</xdr:row>
      <xdr:rowOff>57150</xdr:rowOff>
    </xdr:from>
    <xdr:ext cx="0" cy="134207"/>
    <xdr:pic>
      <xdr:nvPicPr>
        <xdr:cNvPr id="3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91675" y="647700"/>
          <a:ext cx="0" cy="134207"/>
        </a:xfrm>
        <a:prstGeom prst="rect">
          <a:avLst/>
        </a:prstGeom>
        <a:noFill/>
      </xdr:spPr>
    </xdr:pic>
    <xdr:clientData/>
  </xdr:oneCellAnchor>
  <xdr:oneCellAnchor>
    <xdr:from>
      <xdr:col>6</xdr:col>
      <xdr:colOff>657225</xdr:colOff>
      <xdr:row>3</xdr:row>
      <xdr:rowOff>57150</xdr:rowOff>
    </xdr:from>
    <xdr:ext cx="0" cy="134207"/>
    <xdr:pic>
      <xdr:nvPicPr>
        <xdr:cNvPr id="34"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91675" y="647700"/>
          <a:ext cx="0" cy="134207"/>
        </a:xfrm>
        <a:prstGeom prst="rect">
          <a:avLst/>
        </a:prstGeom>
        <a:noFill/>
      </xdr:spPr>
    </xdr:pic>
    <xdr:clientData/>
  </xdr:oneCellAnchor>
  <xdr:oneCellAnchor>
    <xdr:from>
      <xdr:col>6</xdr:col>
      <xdr:colOff>685800</xdr:colOff>
      <xdr:row>3</xdr:row>
      <xdr:rowOff>9525</xdr:rowOff>
    </xdr:from>
    <xdr:ext cx="180975" cy="172307"/>
    <xdr:pic>
      <xdr:nvPicPr>
        <xdr:cNvPr id="35"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887075" y="600075"/>
          <a:ext cx="180975" cy="172307"/>
        </a:xfrm>
        <a:prstGeom prst="rect">
          <a:avLst/>
        </a:prstGeom>
        <a:noFill/>
      </xdr:spPr>
    </xdr:pic>
    <xdr:clientData/>
  </xdr:oneCellAnchor>
  <xdr:oneCellAnchor>
    <xdr:from>
      <xdr:col>7</xdr:col>
      <xdr:colOff>466725</xdr:colOff>
      <xdr:row>3</xdr:row>
      <xdr:rowOff>19050</xdr:rowOff>
    </xdr:from>
    <xdr:ext cx="180975" cy="172307"/>
    <xdr:pic>
      <xdr:nvPicPr>
        <xdr:cNvPr id="36"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0" y="609600"/>
          <a:ext cx="180975" cy="172307"/>
        </a:xfrm>
        <a:prstGeom prst="rect">
          <a:avLst/>
        </a:prstGeom>
        <a:noFill/>
      </xdr:spPr>
    </xdr:pic>
    <xdr:clientData/>
  </xdr:oneCellAnchor>
  <xdr:oneCellAnchor>
    <xdr:from>
      <xdr:col>9</xdr:col>
      <xdr:colOff>390525</xdr:colOff>
      <xdr:row>3</xdr:row>
      <xdr:rowOff>19050</xdr:rowOff>
    </xdr:from>
    <xdr:ext cx="180975" cy="172307"/>
    <xdr:pic>
      <xdr:nvPicPr>
        <xdr:cNvPr id="37"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39750" y="609600"/>
          <a:ext cx="180975" cy="172307"/>
        </a:xfrm>
        <a:prstGeom prst="rect">
          <a:avLst/>
        </a:prstGeom>
        <a:noFill/>
      </xdr:spPr>
    </xdr:pic>
    <xdr:clientData/>
  </xdr:oneCellAnchor>
  <xdr:oneCellAnchor>
    <xdr:from>
      <xdr:col>10</xdr:col>
      <xdr:colOff>523875</xdr:colOff>
      <xdr:row>3</xdr:row>
      <xdr:rowOff>9525</xdr:rowOff>
    </xdr:from>
    <xdr:ext cx="180975" cy="172307"/>
    <xdr:pic>
      <xdr:nvPicPr>
        <xdr:cNvPr id="39"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00075"/>
          <a:ext cx="180975" cy="172307"/>
        </a:xfrm>
        <a:prstGeom prst="rect">
          <a:avLst/>
        </a:prstGeom>
        <a:noFill/>
      </xdr:spPr>
    </xdr:pic>
    <xdr:clientData/>
  </xdr:oneCellAnchor>
  <xdr:oneCellAnchor>
    <xdr:from>
      <xdr:col>11</xdr:col>
      <xdr:colOff>504825</xdr:colOff>
      <xdr:row>3</xdr:row>
      <xdr:rowOff>9525</xdr:rowOff>
    </xdr:from>
    <xdr:ext cx="180975" cy="172307"/>
    <xdr:pic>
      <xdr:nvPicPr>
        <xdr:cNvPr id="40"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744950" y="600075"/>
          <a:ext cx="180975" cy="172307"/>
        </a:xfrm>
        <a:prstGeom prst="rect">
          <a:avLst/>
        </a:prstGeom>
        <a:noFill/>
      </xdr:spPr>
    </xdr:pic>
    <xdr:clientData/>
  </xdr:oneCellAnchor>
  <xdr:oneCellAnchor>
    <xdr:from>
      <xdr:col>12</xdr:col>
      <xdr:colOff>504825</xdr:colOff>
      <xdr:row>3</xdr:row>
      <xdr:rowOff>19050</xdr:rowOff>
    </xdr:from>
    <xdr:ext cx="180975" cy="172307"/>
    <xdr:pic>
      <xdr:nvPicPr>
        <xdr:cNvPr id="41"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964150" y="609600"/>
          <a:ext cx="180975" cy="172307"/>
        </a:xfrm>
        <a:prstGeom prst="rect">
          <a:avLst/>
        </a:prstGeom>
        <a:noFill/>
      </xdr:spPr>
    </xdr:pic>
    <xdr:clientData/>
  </xdr:oneCellAnchor>
  <xdr:oneCellAnchor>
    <xdr:from>
      <xdr:col>15</xdr:col>
      <xdr:colOff>600075</xdr:colOff>
      <xdr:row>3</xdr:row>
      <xdr:rowOff>9525</xdr:rowOff>
    </xdr:from>
    <xdr:ext cx="180975" cy="172307"/>
    <xdr:pic>
      <xdr:nvPicPr>
        <xdr:cNvPr id="42" name="Picture 63" descr="C:\Users\hfreeth\AppData\Local\Microsoft\Windows\Temporary Internet Files\Content.IE5\XLHOTTUP\MM900254501[1].gif">
          <a:hlinkClick xmlns:r="http://schemas.openxmlformats.org/officeDocument/2006/relationships" r:id="rId18"/>
          <a:extLst>
            <a:ext uri="{FF2B5EF4-FFF2-40B4-BE49-F238E27FC236}">
              <a16:creationId xmlns=""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600075"/>
          <a:ext cx="180975" cy="172307"/>
        </a:xfrm>
        <a:prstGeom prst="rect">
          <a:avLst/>
        </a:prstGeom>
        <a:noFill/>
      </xdr:spPr>
    </xdr:pic>
    <xdr:clientData/>
  </xdr:oneCellAnchor>
  <xdr:oneCellAnchor>
    <xdr:from>
      <xdr:col>17</xdr:col>
      <xdr:colOff>685800</xdr:colOff>
      <xdr:row>3</xdr:row>
      <xdr:rowOff>9525</xdr:rowOff>
    </xdr:from>
    <xdr:ext cx="180975" cy="172307"/>
    <xdr:pic>
      <xdr:nvPicPr>
        <xdr:cNvPr id="44" name="Picture 63" descr="C:\Users\hfreeth\AppData\Local\Microsoft\Windows\Temporary Internet Files\Content.IE5\XLHOTTUP\MM900254501[1].gif">
          <a:hlinkClick xmlns:r="http://schemas.openxmlformats.org/officeDocument/2006/relationships" r:id="rId18"/>
          <a:extLst>
            <a:ext uri="{FF2B5EF4-FFF2-40B4-BE49-F238E27FC236}">
              <a16:creationId xmlns=""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259925" y="600075"/>
          <a:ext cx="180975" cy="172307"/>
        </a:xfrm>
        <a:prstGeom prst="rect">
          <a:avLst/>
        </a:prstGeom>
        <a:noFill/>
      </xdr:spPr>
    </xdr:pic>
    <xdr:clientData/>
  </xdr:oneCellAnchor>
  <xdr:oneCellAnchor>
    <xdr:from>
      <xdr:col>19</xdr:col>
      <xdr:colOff>600075</xdr:colOff>
      <xdr:row>3</xdr:row>
      <xdr:rowOff>19050</xdr:rowOff>
    </xdr:from>
    <xdr:ext cx="180975" cy="172307"/>
    <xdr:pic>
      <xdr:nvPicPr>
        <xdr:cNvPr id="4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74675" y="609600"/>
          <a:ext cx="180975" cy="172307"/>
        </a:xfrm>
        <a:prstGeom prst="rect">
          <a:avLst/>
        </a:prstGeom>
        <a:noFill/>
      </xdr:spPr>
    </xdr:pic>
    <xdr:clientData/>
  </xdr:oneCellAnchor>
  <xdr:oneCellAnchor>
    <xdr:from>
      <xdr:col>20</xdr:col>
      <xdr:colOff>533400</xdr:colOff>
      <xdr:row>3</xdr:row>
      <xdr:rowOff>9525</xdr:rowOff>
    </xdr:from>
    <xdr:ext cx="180975" cy="172307"/>
    <xdr:pic>
      <xdr:nvPicPr>
        <xdr:cNvPr id="4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12925" y="600075"/>
          <a:ext cx="180975" cy="172307"/>
        </a:xfrm>
        <a:prstGeom prst="rect">
          <a:avLst/>
        </a:prstGeom>
        <a:noFill/>
      </xdr:spPr>
    </xdr:pic>
    <xdr:clientData/>
  </xdr:oneCellAnchor>
  <xdr:oneCellAnchor>
    <xdr:from>
      <xdr:col>21</xdr:col>
      <xdr:colOff>533400</xdr:colOff>
      <xdr:row>3</xdr:row>
      <xdr:rowOff>9525</xdr:rowOff>
    </xdr:from>
    <xdr:ext cx="180975" cy="172307"/>
    <xdr:pic>
      <xdr:nvPicPr>
        <xdr:cNvPr id="48" name="Picture 63" descr="C:\Users\hfreeth\AppData\Local\Microsoft\Windows\Temporary Internet Files\Content.IE5\XLHOTTUP\MM900254501[1].gif">
          <a:hlinkClick xmlns:r="http://schemas.openxmlformats.org/officeDocument/2006/relationships" r:id="rId19"/>
          <a:extLst>
            <a:ext uri="{FF2B5EF4-FFF2-40B4-BE49-F238E27FC236}">
              <a16:creationId xmlns=""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12925" y="600075"/>
          <a:ext cx="180975" cy="172307"/>
        </a:xfrm>
        <a:prstGeom prst="rect">
          <a:avLst/>
        </a:prstGeom>
        <a:noFill/>
      </xdr:spPr>
    </xdr:pic>
    <xdr:clientData/>
  </xdr:oneCellAnchor>
  <xdr:oneCellAnchor>
    <xdr:from>
      <xdr:col>22</xdr:col>
      <xdr:colOff>457200</xdr:colOff>
      <xdr:row>3</xdr:row>
      <xdr:rowOff>9525</xdr:rowOff>
    </xdr:from>
    <xdr:ext cx="180975" cy="172307"/>
    <xdr:pic>
      <xdr:nvPicPr>
        <xdr:cNvPr id="49" name="Picture 63" descr="C:\Users\hfreeth\AppData\Local\Microsoft\Windows\Temporary Internet Files\Content.IE5\XLHOTTUP\MM900254501[1].gif">
          <a:hlinkClick xmlns:r="http://schemas.openxmlformats.org/officeDocument/2006/relationships" r:id="rId19"/>
          <a:extLst>
            <a:ext uri="{FF2B5EF4-FFF2-40B4-BE49-F238E27FC236}">
              <a16:creationId xmlns=""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403675" y="600075"/>
          <a:ext cx="180975" cy="172307"/>
        </a:xfrm>
        <a:prstGeom prst="rect">
          <a:avLst/>
        </a:prstGeom>
        <a:noFill/>
      </xdr:spPr>
    </xdr:pic>
    <xdr:clientData/>
  </xdr:oneCellAnchor>
  <xdr:oneCellAnchor>
    <xdr:from>
      <xdr:col>23</xdr:col>
      <xdr:colOff>428625</xdr:colOff>
      <xdr:row>3</xdr:row>
      <xdr:rowOff>19050</xdr:rowOff>
    </xdr:from>
    <xdr:ext cx="180975" cy="172307"/>
    <xdr:pic>
      <xdr:nvPicPr>
        <xdr:cNvPr id="52"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537275" y="609600"/>
          <a:ext cx="180975" cy="172307"/>
        </a:xfrm>
        <a:prstGeom prst="rect">
          <a:avLst/>
        </a:prstGeom>
        <a:noFill/>
      </xdr:spPr>
    </xdr:pic>
    <xdr:clientData/>
  </xdr:oneCellAnchor>
  <xdr:oneCellAnchor>
    <xdr:from>
      <xdr:col>13</xdr:col>
      <xdr:colOff>514350</xdr:colOff>
      <xdr:row>3</xdr:row>
      <xdr:rowOff>9525</xdr:rowOff>
    </xdr:from>
    <xdr:ext cx="180975" cy="172307"/>
    <xdr:pic>
      <xdr:nvPicPr>
        <xdr:cNvPr id="50"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192875" y="600075"/>
          <a:ext cx="180975" cy="172307"/>
        </a:xfrm>
        <a:prstGeom prst="rect">
          <a:avLst/>
        </a:prstGeom>
        <a:noFill/>
      </xdr:spPr>
    </xdr:pic>
    <xdr:clientData/>
  </xdr:oneCellAnchor>
  <xdr:oneCellAnchor>
    <xdr:from>
      <xdr:col>14</xdr:col>
      <xdr:colOff>504825</xdr:colOff>
      <xdr:row>3</xdr:row>
      <xdr:rowOff>9525</xdr:rowOff>
    </xdr:from>
    <xdr:ext cx="180975" cy="172307"/>
    <xdr:pic>
      <xdr:nvPicPr>
        <xdr:cNvPr id="53"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402550" y="600075"/>
          <a:ext cx="180975" cy="172307"/>
        </a:xfrm>
        <a:prstGeom prst="rect">
          <a:avLst/>
        </a:prstGeom>
        <a:noFill/>
      </xdr:spPr>
    </xdr:pic>
    <xdr:clientData/>
  </xdr:oneCellAnchor>
  <xdr:oneCellAnchor>
    <xdr:from>
      <xdr:col>3</xdr:col>
      <xdr:colOff>533400</xdr:colOff>
      <xdr:row>3</xdr:row>
      <xdr:rowOff>9525</xdr:rowOff>
    </xdr:from>
    <xdr:ext cx="180975" cy="172307"/>
    <xdr:pic>
      <xdr:nvPicPr>
        <xdr:cNvPr id="54"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17A16D93-0BC7-46DA-A5BD-21C583829F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14925" y="600075"/>
          <a:ext cx="180975" cy="172307"/>
        </a:xfrm>
        <a:prstGeom prst="rect">
          <a:avLst/>
        </a:prstGeom>
        <a:noFill/>
      </xdr:spPr>
    </xdr:pic>
    <xdr:clientData/>
  </xdr:oneCellAnchor>
  <xdr:oneCellAnchor>
    <xdr:from>
      <xdr:col>4</xdr:col>
      <xdr:colOff>685800</xdr:colOff>
      <xdr:row>3</xdr:row>
      <xdr:rowOff>9525</xdr:rowOff>
    </xdr:from>
    <xdr:ext cx="180975" cy="172307"/>
    <xdr:pic>
      <xdr:nvPicPr>
        <xdr:cNvPr id="56"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7CF4B2F9-6DFF-4709-8561-8D5721977F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96050" y="600075"/>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180975</xdr:colOff>
      <xdr:row>2</xdr:row>
      <xdr:rowOff>28575</xdr:rowOff>
    </xdr:from>
    <xdr:to>
      <xdr:col>9</xdr:col>
      <xdr:colOff>361950</xdr:colOff>
      <xdr:row>2</xdr:row>
      <xdr:rowOff>200882</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5DC7F99B-AB45-4F35-A1C9-F710135F0A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24475" y="409575"/>
          <a:ext cx="180975" cy="172307"/>
        </a:xfrm>
        <a:prstGeom prst="rect">
          <a:avLst/>
        </a:prstGeom>
        <a:noFill/>
      </xdr:spPr>
    </xdr:pic>
    <xdr:clientData/>
  </xdr:twoCellAnchor>
  <xdr:twoCellAnchor editAs="oneCell">
    <xdr:from>
      <xdr:col>10</xdr:col>
      <xdr:colOff>180975</xdr:colOff>
      <xdr:row>2</xdr:row>
      <xdr:rowOff>28575</xdr:rowOff>
    </xdr:from>
    <xdr:to>
      <xdr:col>10</xdr:col>
      <xdr:colOff>361950</xdr:colOff>
      <xdr:row>2</xdr:row>
      <xdr:rowOff>200882</xdr:rowOff>
    </xdr:to>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FA6B5A58-3BE7-42AC-9E14-EDD619CB0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38825" y="409575"/>
          <a:ext cx="180975" cy="172307"/>
        </a:xfrm>
        <a:prstGeom prst="rect">
          <a:avLst/>
        </a:prstGeom>
        <a:noFill/>
      </xdr:spPr>
    </xdr:pic>
    <xdr:clientData/>
  </xdr:twoCellAnchor>
  <xdr:twoCellAnchor editAs="oneCell">
    <xdr:from>
      <xdr:col>11</xdr:col>
      <xdr:colOff>171450</xdr:colOff>
      <xdr:row>2</xdr:row>
      <xdr:rowOff>28575</xdr:rowOff>
    </xdr:from>
    <xdr:to>
      <xdr:col>11</xdr:col>
      <xdr:colOff>352425</xdr:colOff>
      <xdr:row>2</xdr:row>
      <xdr:rowOff>200882</xdr:rowOff>
    </xdr:to>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EE5CE06B-8017-4C67-83BA-AA3A23386D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3650" y="409575"/>
          <a:ext cx="180975" cy="172307"/>
        </a:xfrm>
        <a:prstGeom prst="rect">
          <a:avLst/>
        </a:prstGeom>
        <a:noFill/>
      </xdr:spPr>
    </xdr:pic>
    <xdr:clientData/>
  </xdr:twoCellAnchor>
  <xdr:twoCellAnchor editAs="oneCell">
    <xdr:from>
      <xdr:col>12</xdr:col>
      <xdr:colOff>171450</xdr:colOff>
      <xdr:row>2</xdr:row>
      <xdr:rowOff>28575</xdr:rowOff>
    </xdr:from>
    <xdr:to>
      <xdr:col>12</xdr:col>
      <xdr:colOff>352425</xdr:colOff>
      <xdr:row>2</xdr:row>
      <xdr:rowOff>200882</xdr:rowOff>
    </xdr:to>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DA5D1B32-CE9A-40EA-ACB0-30FBA4B79B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58000" y="409575"/>
          <a:ext cx="180975" cy="172307"/>
        </a:xfrm>
        <a:prstGeom prst="rect">
          <a:avLst/>
        </a:prstGeom>
        <a:noFill/>
      </xdr:spPr>
    </xdr:pic>
    <xdr:clientData/>
  </xdr:twoCellAnchor>
  <xdr:twoCellAnchor editAs="oneCell">
    <xdr:from>
      <xdr:col>13</xdr:col>
      <xdr:colOff>180975</xdr:colOff>
      <xdr:row>2</xdr:row>
      <xdr:rowOff>28575</xdr:rowOff>
    </xdr:from>
    <xdr:to>
      <xdr:col>13</xdr:col>
      <xdr:colOff>361950</xdr:colOff>
      <xdr:row>2</xdr:row>
      <xdr:rowOff>200882</xdr:rowOff>
    </xdr:to>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62B6D8C8-479A-438C-8AF4-76DAC07797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81875" y="409575"/>
          <a:ext cx="180975" cy="172307"/>
        </a:xfrm>
        <a:prstGeom prst="rect">
          <a:avLst/>
        </a:prstGeom>
        <a:noFill/>
      </xdr:spPr>
    </xdr:pic>
    <xdr:clientData/>
  </xdr:twoCellAnchor>
  <xdr:twoCellAnchor editAs="oneCell">
    <xdr:from>
      <xdr:col>14</xdr:col>
      <xdr:colOff>171450</xdr:colOff>
      <xdr:row>2</xdr:row>
      <xdr:rowOff>28575</xdr:rowOff>
    </xdr:from>
    <xdr:to>
      <xdr:col>14</xdr:col>
      <xdr:colOff>352425</xdr:colOff>
      <xdr:row>2</xdr:row>
      <xdr:rowOff>200882</xdr:rowOff>
    </xdr:to>
    <xdr:pic>
      <xdr:nvPicPr>
        <xdr:cNvPr id="7"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99D8EBD3-1A28-403E-9816-E75AA8B16E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86700" y="409575"/>
          <a:ext cx="180975" cy="172307"/>
        </a:xfrm>
        <a:prstGeom prst="rect">
          <a:avLst/>
        </a:prstGeom>
        <a:noFill/>
      </xdr:spPr>
    </xdr:pic>
    <xdr:clientData/>
  </xdr:twoCellAnchor>
  <xdr:twoCellAnchor editAs="oneCell">
    <xdr:from>
      <xdr:col>15</xdr:col>
      <xdr:colOff>180975</xdr:colOff>
      <xdr:row>2</xdr:row>
      <xdr:rowOff>28575</xdr:rowOff>
    </xdr:from>
    <xdr:to>
      <xdr:col>15</xdr:col>
      <xdr:colOff>361950</xdr:colOff>
      <xdr:row>2</xdr:row>
      <xdr:rowOff>200882</xdr:rowOff>
    </xdr:to>
    <xdr:pic>
      <xdr:nvPicPr>
        <xdr:cNvPr id="8"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94BB00BE-84D2-4607-9687-F8E8A58DEA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10575" y="409575"/>
          <a:ext cx="180975" cy="172307"/>
        </a:xfrm>
        <a:prstGeom prst="rect">
          <a:avLst/>
        </a:prstGeom>
        <a:noFill/>
      </xdr:spPr>
    </xdr:pic>
    <xdr:clientData/>
  </xdr:twoCellAnchor>
  <xdr:twoCellAnchor editAs="oneCell">
    <xdr:from>
      <xdr:col>16</xdr:col>
      <xdr:colOff>171450</xdr:colOff>
      <xdr:row>2</xdr:row>
      <xdr:rowOff>28575</xdr:rowOff>
    </xdr:from>
    <xdr:to>
      <xdr:col>16</xdr:col>
      <xdr:colOff>352425</xdr:colOff>
      <xdr:row>2</xdr:row>
      <xdr:rowOff>200882</xdr:rowOff>
    </xdr:to>
    <xdr:pic>
      <xdr:nvPicPr>
        <xdr:cNvPr id="9"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D7F32B58-EFE9-43B5-A039-C46BE5D207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15400" y="409575"/>
          <a:ext cx="180975" cy="172307"/>
        </a:xfrm>
        <a:prstGeom prst="rect">
          <a:avLst/>
        </a:prstGeom>
        <a:noFill/>
      </xdr:spPr>
    </xdr:pic>
    <xdr:clientData/>
  </xdr:twoCellAnchor>
  <xdr:twoCellAnchor editAs="oneCell">
    <xdr:from>
      <xdr:col>9</xdr:col>
      <xdr:colOff>180975</xdr:colOff>
      <xdr:row>12</xdr:row>
      <xdr:rowOff>28575</xdr:rowOff>
    </xdr:from>
    <xdr:to>
      <xdr:col>9</xdr:col>
      <xdr:colOff>361950</xdr:colOff>
      <xdr:row>12</xdr:row>
      <xdr:rowOff>200882</xdr:rowOff>
    </xdr:to>
    <xdr:pic>
      <xdr:nvPicPr>
        <xdr:cNvPr id="16"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BC38530E-2599-49B5-B134-B4D4B5B28C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24475" y="3648075"/>
          <a:ext cx="180975" cy="172307"/>
        </a:xfrm>
        <a:prstGeom prst="rect">
          <a:avLst/>
        </a:prstGeom>
        <a:noFill/>
      </xdr:spPr>
    </xdr:pic>
    <xdr:clientData/>
  </xdr:twoCellAnchor>
  <xdr:twoCellAnchor editAs="oneCell">
    <xdr:from>
      <xdr:col>10</xdr:col>
      <xdr:colOff>180975</xdr:colOff>
      <xdr:row>12</xdr:row>
      <xdr:rowOff>28575</xdr:rowOff>
    </xdr:from>
    <xdr:to>
      <xdr:col>10</xdr:col>
      <xdr:colOff>361950</xdr:colOff>
      <xdr:row>12</xdr:row>
      <xdr:rowOff>200882</xdr:rowOff>
    </xdr:to>
    <xdr:pic>
      <xdr:nvPicPr>
        <xdr:cNvPr id="17"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F03F29E0-0091-4FC0-BF73-C31E3E3EE2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38825" y="3648075"/>
          <a:ext cx="180975" cy="172307"/>
        </a:xfrm>
        <a:prstGeom prst="rect">
          <a:avLst/>
        </a:prstGeom>
        <a:noFill/>
      </xdr:spPr>
    </xdr:pic>
    <xdr:clientData/>
  </xdr:twoCellAnchor>
  <xdr:twoCellAnchor editAs="oneCell">
    <xdr:from>
      <xdr:col>11</xdr:col>
      <xdr:colOff>171450</xdr:colOff>
      <xdr:row>12</xdr:row>
      <xdr:rowOff>28575</xdr:rowOff>
    </xdr:from>
    <xdr:to>
      <xdr:col>11</xdr:col>
      <xdr:colOff>352425</xdr:colOff>
      <xdr:row>12</xdr:row>
      <xdr:rowOff>200882</xdr:rowOff>
    </xdr:to>
    <xdr:pic>
      <xdr:nvPicPr>
        <xdr:cNvPr id="18"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6CAE950A-EC1E-405A-A3FB-2978D48D4A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43650" y="3648075"/>
          <a:ext cx="180975" cy="172307"/>
        </a:xfrm>
        <a:prstGeom prst="rect">
          <a:avLst/>
        </a:prstGeom>
        <a:noFill/>
      </xdr:spPr>
    </xdr:pic>
    <xdr:clientData/>
  </xdr:twoCellAnchor>
  <xdr:twoCellAnchor editAs="oneCell">
    <xdr:from>
      <xdr:col>12</xdr:col>
      <xdr:colOff>171450</xdr:colOff>
      <xdr:row>12</xdr:row>
      <xdr:rowOff>28575</xdr:rowOff>
    </xdr:from>
    <xdr:to>
      <xdr:col>12</xdr:col>
      <xdr:colOff>352425</xdr:colOff>
      <xdr:row>12</xdr:row>
      <xdr:rowOff>200882</xdr:rowOff>
    </xdr:to>
    <xdr:pic>
      <xdr:nvPicPr>
        <xdr:cNvPr id="1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C99755A7-BB25-4AAA-8B7E-71EEB5A1B4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58000" y="3648075"/>
          <a:ext cx="180975" cy="172307"/>
        </a:xfrm>
        <a:prstGeom prst="rect">
          <a:avLst/>
        </a:prstGeom>
        <a:noFill/>
      </xdr:spPr>
    </xdr:pic>
    <xdr:clientData/>
  </xdr:twoCellAnchor>
  <xdr:twoCellAnchor editAs="oneCell">
    <xdr:from>
      <xdr:col>13</xdr:col>
      <xdr:colOff>180975</xdr:colOff>
      <xdr:row>12</xdr:row>
      <xdr:rowOff>28575</xdr:rowOff>
    </xdr:from>
    <xdr:to>
      <xdr:col>13</xdr:col>
      <xdr:colOff>361950</xdr:colOff>
      <xdr:row>12</xdr:row>
      <xdr:rowOff>200882</xdr:rowOff>
    </xdr:to>
    <xdr:pic>
      <xdr:nvPicPr>
        <xdr:cNvPr id="2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5114A148-48D6-479C-84FB-7F3EFD3475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81875" y="3648075"/>
          <a:ext cx="180975" cy="172307"/>
        </a:xfrm>
        <a:prstGeom prst="rect">
          <a:avLst/>
        </a:prstGeom>
        <a:noFill/>
      </xdr:spPr>
    </xdr:pic>
    <xdr:clientData/>
  </xdr:twoCellAnchor>
  <xdr:twoCellAnchor editAs="oneCell">
    <xdr:from>
      <xdr:col>14</xdr:col>
      <xdr:colOff>171450</xdr:colOff>
      <xdr:row>12</xdr:row>
      <xdr:rowOff>28575</xdr:rowOff>
    </xdr:from>
    <xdr:to>
      <xdr:col>14</xdr:col>
      <xdr:colOff>352425</xdr:colOff>
      <xdr:row>12</xdr:row>
      <xdr:rowOff>200882</xdr:rowOff>
    </xdr:to>
    <xdr:pic>
      <xdr:nvPicPr>
        <xdr:cNvPr id="21"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4A63D814-E198-4D43-B6E1-CBC6FB8AC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86700" y="3648075"/>
          <a:ext cx="180975" cy="172307"/>
        </a:xfrm>
        <a:prstGeom prst="rect">
          <a:avLst/>
        </a:prstGeom>
        <a:noFill/>
      </xdr:spPr>
    </xdr:pic>
    <xdr:clientData/>
  </xdr:twoCellAnchor>
  <xdr:twoCellAnchor editAs="oneCell">
    <xdr:from>
      <xdr:col>15</xdr:col>
      <xdr:colOff>180975</xdr:colOff>
      <xdr:row>12</xdr:row>
      <xdr:rowOff>28575</xdr:rowOff>
    </xdr:from>
    <xdr:to>
      <xdr:col>15</xdr:col>
      <xdr:colOff>361950</xdr:colOff>
      <xdr:row>12</xdr:row>
      <xdr:rowOff>200882</xdr:rowOff>
    </xdr:to>
    <xdr:pic>
      <xdr:nvPicPr>
        <xdr:cNvPr id="2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F73434BF-1EE2-4A64-8EEC-15277BA25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10575" y="3648075"/>
          <a:ext cx="180975" cy="172307"/>
        </a:xfrm>
        <a:prstGeom prst="rect">
          <a:avLst/>
        </a:prstGeom>
        <a:noFill/>
      </xdr:spPr>
    </xdr:pic>
    <xdr:clientData/>
  </xdr:twoCellAnchor>
  <xdr:twoCellAnchor editAs="oneCell">
    <xdr:from>
      <xdr:col>16</xdr:col>
      <xdr:colOff>171450</xdr:colOff>
      <xdr:row>12</xdr:row>
      <xdr:rowOff>28575</xdr:rowOff>
    </xdr:from>
    <xdr:to>
      <xdr:col>16</xdr:col>
      <xdr:colOff>352425</xdr:colOff>
      <xdr:row>12</xdr:row>
      <xdr:rowOff>200882</xdr:rowOff>
    </xdr:to>
    <xdr:pic>
      <xdr:nvPicPr>
        <xdr:cNvPr id="23"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3FB3724A-CB08-4B69-BBC3-BFF33C545E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15400" y="3648075"/>
          <a:ext cx="180975" cy="172307"/>
        </a:xfrm>
        <a:prstGeom prst="rect">
          <a:avLst/>
        </a:prstGeom>
        <a:noFill/>
      </xdr:spPr>
    </xdr:pic>
    <xdr:clientData/>
  </xdr:twoCellAnchor>
  <xdr:twoCellAnchor>
    <xdr:from>
      <xdr:col>0</xdr:col>
      <xdr:colOff>384175</xdr:colOff>
      <xdr:row>1</xdr:row>
      <xdr:rowOff>166158</xdr:rowOff>
    </xdr:from>
    <xdr:to>
      <xdr:col>8</xdr:col>
      <xdr:colOff>64558</xdr:colOff>
      <xdr:row>14</xdr:row>
      <xdr:rowOff>51858</xdr:rowOff>
    </xdr:to>
    <xdr:graphicFrame macro="">
      <xdr:nvGraphicFramePr>
        <xdr:cNvPr id="47" name="Chart 46">
          <a:extLst>
            <a:ext uri="{FF2B5EF4-FFF2-40B4-BE49-F238E27FC236}">
              <a16:creationId xmlns="" xmlns:a16="http://schemas.microsoft.com/office/drawing/2014/main" id="{38E18A6A-AFF3-4837-9729-482B4078CB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neral%20Project%20Documents%20and%20Folders/Audit%20tools/2015%20GIH/GIH%20Audit%20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irst_000\Downloads\Tracheostomy%20Audit%20tool%20with%20charts%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neral%20Project%20Documents%20and%20Folders/Audit%20tools/2015%20GIH/Audit%20Toolkit%20for%20GIBleed%20Study%20K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Sheet2"/>
      <sheetName val="Sheet3"/>
    </sheetNames>
    <sheetDataSet>
      <sheetData sheetId="0"/>
      <sheetData sheetId="1"/>
      <sheetData sheetId="2">
        <row r="3">
          <cell r="A3" t="str">
            <v xml:space="preserve">Non variceal upper GI Bleed </v>
          </cell>
        </row>
        <row r="4">
          <cell r="A4" t="str">
            <v>Variceal upper GI Bleed</v>
          </cell>
        </row>
        <row r="5">
          <cell r="A5" t="str">
            <v>Lower GI Bleed</v>
          </cell>
        </row>
        <row r="8">
          <cell r="A8" t="str">
            <v>Yes</v>
          </cell>
        </row>
        <row r="9">
          <cell r="A9" t="str">
            <v>No</v>
          </cell>
        </row>
        <row r="12">
          <cell r="A12" t="str">
            <v>Elective</v>
          </cell>
        </row>
        <row r="13">
          <cell r="A13" t="str">
            <v>Non Elective</v>
          </cell>
        </row>
        <row r="17">
          <cell r="A17" t="str">
            <v>Via the Emergency Department</v>
          </cell>
        </row>
        <row r="18">
          <cell r="A18" t="str">
            <v>Following outpatients/telephone consultation</v>
          </cell>
        </row>
        <row r="19">
          <cell r="A19" t="str">
            <v>Direct from GP</v>
          </cell>
        </row>
        <row r="20">
          <cell r="A20" t="str">
            <v>Hospital Transfer</v>
          </cell>
        </row>
        <row r="21">
          <cell r="A21" t="str">
            <v>Other</v>
          </cell>
        </row>
        <row r="22">
          <cell r="A22" t="str">
            <v>Unknown</v>
          </cell>
        </row>
        <row r="25">
          <cell r="A25" t="str">
            <v>Oesophago-Gastro-Dudenoscopy</v>
          </cell>
        </row>
        <row r="26">
          <cell r="A26" t="str">
            <v>Specialist GI/hepatologist care</v>
          </cell>
        </row>
        <row r="27">
          <cell r="A27" t="str">
            <v>HDU or ICU Bed</v>
          </cell>
        </row>
        <row r="28">
          <cell r="A28" t="str">
            <v>Interventional Radiology for TIPS</v>
          </cell>
        </row>
        <row r="29">
          <cell r="A29" t="str">
            <v>Interventional Radiology for Embolisation</v>
          </cell>
        </row>
        <row r="30">
          <cell r="A30" t="str">
            <v>Specialist surgical input</v>
          </cell>
        </row>
        <row r="31">
          <cell r="A31" t="str">
            <v>Palliative Care</v>
          </cell>
        </row>
        <row r="32">
          <cell r="A32" t="str">
            <v xml:space="preserve">Other </v>
          </cell>
        </row>
        <row r="33">
          <cell r="A33" t="str">
            <v>Unknown</v>
          </cell>
        </row>
        <row r="36">
          <cell r="A36" t="str">
            <v>General medical ward</v>
          </cell>
        </row>
        <row r="37">
          <cell r="A37" t="str">
            <v>Medical assessment/admissions unit</v>
          </cell>
        </row>
        <row r="38">
          <cell r="A38" t="str">
            <v>General surgical ward</v>
          </cell>
        </row>
        <row r="39">
          <cell r="A39" t="str">
            <v>Surgical assessment/admissions unit</v>
          </cell>
        </row>
        <row r="40">
          <cell r="A40" t="str">
            <v>Gastroenterology Ward</v>
          </cell>
        </row>
        <row r="41">
          <cell r="A41" t="str">
            <v>Emergency Department</v>
          </cell>
        </row>
        <row r="42">
          <cell r="A42" t="str">
            <v>Hepatology Ward</v>
          </cell>
        </row>
        <row r="43">
          <cell r="A43" t="str">
            <v>GI bleed unit/designated GI bleed bed</v>
          </cell>
        </row>
        <row r="44">
          <cell r="A44" t="str">
            <v>High dependency unit (level 2 care)</v>
          </cell>
        </row>
        <row r="45">
          <cell r="A45" t="str">
            <v>Intensive care unit (level 3 care)</v>
          </cell>
        </row>
        <row r="46">
          <cell r="A46" t="str">
            <v>Other</v>
          </cell>
        </row>
        <row r="49">
          <cell r="A49" t="str">
            <v>General medical/Acute medicine</v>
          </cell>
        </row>
        <row r="50">
          <cell r="A50" t="str">
            <v>General surgical/GI Surgery</v>
          </cell>
        </row>
        <row r="51">
          <cell r="A51" t="str">
            <v>Emergency medicine</v>
          </cell>
        </row>
        <row r="52">
          <cell r="A52" t="str">
            <v>GI bleeding team/gastroenterology</v>
          </cell>
        </row>
        <row r="53">
          <cell r="A53" t="str">
            <v>Hepatology</v>
          </cell>
        </row>
        <row r="54">
          <cell r="A54" t="str">
            <v>Critical/intensive care medicine</v>
          </cell>
        </row>
        <row r="55">
          <cell r="A55" t="str">
            <v>Care of the elderly</v>
          </cell>
        </row>
        <row r="56">
          <cell r="A56" t="str">
            <v>Other</v>
          </cell>
        </row>
        <row r="59">
          <cell r="A59" t="str">
            <v>Yes delay in referral</v>
          </cell>
        </row>
        <row r="60">
          <cell r="A60" t="str">
            <v>Patient not referred</v>
          </cell>
        </row>
        <row r="61">
          <cell r="A61" t="str">
            <v>Yes delay in handover</v>
          </cell>
        </row>
        <row r="62">
          <cell r="A62" t="str">
            <v>No handover in care for GI bleed</v>
          </cell>
        </row>
        <row r="63">
          <cell r="A63" t="str">
            <v>No delays</v>
          </cell>
        </row>
        <row r="66">
          <cell r="A66" t="str">
            <v>Fresh blood haematemesis</v>
          </cell>
        </row>
        <row r="67">
          <cell r="A67" t="str">
            <v>Meleana</v>
          </cell>
        </row>
        <row r="68">
          <cell r="A68" t="str">
            <v>Altered blood per rectum</v>
          </cell>
        </row>
        <row r="69">
          <cell r="A69" t="str">
            <v>Blood from Nasogastric tube</v>
          </cell>
        </row>
        <row r="70">
          <cell r="A70" t="str">
            <v>Shock/Syncope</v>
          </cell>
        </row>
        <row r="71">
          <cell r="A71" t="str">
            <v>Coffee ground vomit</v>
          </cell>
        </row>
        <row r="72">
          <cell r="A72" t="str">
            <v>Bright red rectal bleeding</v>
          </cell>
        </row>
        <row r="73">
          <cell r="A73" t="str">
            <v>Hb drop</v>
          </cell>
        </row>
        <row r="74">
          <cell r="A74" t="str">
            <v>Other</v>
          </cell>
        </row>
        <row r="77">
          <cell r="A77" t="str">
            <v>Clotting screen</v>
          </cell>
        </row>
        <row r="78">
          <cell r="A78" t="str">
            <v>Urea and electrolytes</v>
          </cell>
        </row>
        <row r="79">
          <cell r="A79" t="str">
            <v>Group and save</v>
          </cell>
        </row>
        <row r="80">
          <cell r="A80" t="str">
            <v>Full blood count</v>
          </cell>
        </row>
        <row r="81">
          <cell r="A81" t="str">
            <v>Liver function tests</v>
          </cell>
        </row>
        <row r="82">
          <cell r="A82" t="str">
            <v>Cross match</v>
          </cell>
        </row>
        <row r="85">
          <cell r="A85" t="str">
            <v>Terlipressin</v>
          </cell>
        </row>
        <row r="86">
          <cell r="A86" t="str">
            <v>Octreotide</v>
          </cell>
        </row>
        <row r="87">
          <cell r="A87" t="str">
            <v>Antiobiotics</v>
          </cell>
        </row>
        <row r="88">
          <cell r="A88" t="str">
            <v>PPI oral</v>
          </cell>
        </row>
        <row r="89">
          <cell r="A89" t="str">
            <v>PPI IV</v>
          </cell>
        </row>
        <row r="90">
          <cell r="A90" t="str">
            <v>Factor VIIa</v>
          </cell>
        </row>
        <row r="91">
          <cell r="A91" t="str">
            <v>H2 antagonists oral</v>
          </cell>
        </row>
        <row r="92">
          <cell r="A92" t="str">
            <v>H2 antagonists IV</v>
          </cell>
        </row>
        <row r="93">
          <cell r="A93" t="str">
            <v>Vitamin K</v>
          </cell>
        </row>
        <row r="94">
          <cell r="A94" t="str">
            <v>Tranexamic acid</v>
          </cell>
        </row>
        <row r="95">
          <cell r="A95" t="str">
            <v>Prokinetics (metoclopramide, domperidone)</v>
          </cell>
        </row>
        <row r="96">
          <cell r="A96" t="str">
            <v>Other</v>
          </cell>
        </row>
        <row r="99">
          <cell r="A99" t="str">
            <v xml:space="preserve">Yes </v>
          </cell>
        </row>
        <row r="100">
          <cell r="A100" t="str">
            <v xml:space="preserve">No </v>
          </cell>
        </row>
        <row r="101">
          <cell r="A101" t="str">
            <v>Unknown</v>
          </cell>
        </row>
        <row r="104">
          <cell r="A104" t="str">
            <v>Blatchford</v>
          </cell>
        </row>
        <row r="105">
          <cell r="A105" t="str">
            <v>Addenbrookes</v>
          </cell>
        </row>
        <row r="106">
          <cell r="A106" t="str">
            <v>MELD</v>
          </cell>
        </row>
        <row r="107">
          <cell r="A107" t="str">
            <v>Pre-endoscopy Rockall Score</v>
          </cell>
        </row>
        <row r="108">
          <cell r="A108" t="str">
            <v>Child-Pugh Score</v>
          </cell>
        </row>
        <row r="109">
          <cell r="A109" t="str">
            <v>Other</v>
          </cell>
        </row>
        <row r="112">
          <cell r="A112" t="str">
            <v>Consultant</v>
          </cell>
        </row>
        <row r="113">
          <cell r="A113" t="str">
            <v>Senior Trainee (SPR or fellow) directly supervised by cons</v>
          </cell>
        </row>
        <row r="114">
          <cell r="A114" t="str">
            <v>Senior trainee indirectly supervised by cons</v>
          </cell>
        </row>
        <row r="115">
          <cell r="A115" t="str">
            <v>Senior Trainee performed alone</v>
          </cell>
        </row>
        <row r="118">
          <cell r="A118" t="str">
            <v>ITU (Level 3)</v>
          </cell>
        </row>
        <row r="119">
          <cell r="A119" t="str">
            <v xml:space="preserve">HDU (Level 2) </v>
          </cell>
        </row>
        <row r="120">
          <cell r="A120" t="str">
            <v>Theatre</v>
          </cell>
        </row>
        <row r="121">
          <cell r="A121" t="str">
            <v>Endoscopy Unit</v>
          </cell>
        </row>
        <row r="122">
          <cell r="A122" t="str">
            <v>Ward</v>
          </cell>
        </row>
        <row r="123">
          <cell r="A123" t="str">
            <v>Emergency Department</v>
          </cell>
        </row>
        <row r="126">
          <cell r="A126" t="str">
            <v>Concious Sedation</v>
          </cell>
        </row>
        <row r="127">
          <cell r="A127" t="str">
            <v>No Sedation</v>
          </cell>
        </row>
        <row r="128">
          <cell r="A128" t="str">
            <v>Unconcious Sedation</v>
          </cell>
        </row>
        <row r="129">
          <cell r="A129" t="str">
            <v>General anaesthesia</v>
          </cell>
        </row>
        <row r="132">
          <cell r="A132" t="str">
            <v>Pulse oximeter</v>
          </cell>
        </row>
        <row r="133">
          <cell r="A133" t="str">
            <v>Blood pressure</v>
          </cell>
        </row>
        <row r="134">
          <cell r="A134" t="str">
            <v>ECG</v>
          </cell>
        </row>
        <row r="135">
          <cell r="A135" t="str">
            <v>Pulse</v>
          </cell>
        </row>
        <row r="136">
          <cell r="A136" t="str">
            <v>Other</v>
          </cell>
        </row>
        <row r="139">
          <cell r="A139" t="str">
            <v>Varieal Bleeding (please go to Q27)</v>
          </cell>
        </row>
        <row r="140">
          <cell r="A140" t="str">
            <v>Non Variceal Bleeding (please go to Q30)</v>
          </cell>
        </row>
        <row r="141">
          <cell r="A141" t="str">
            <v>Upper GI Bleeding but cause obscured by blood (Please go to Q35)</v>
          </cell>
        </row>
        <row r="142">
          <cell r="A142" t="str">
            <v>No upper GI Bleeding found (please go to Q35)</v>
          </cell>
        </row>
        <row r="150">
          <cell r="A150" t="str">
            <v>Oesophageal varices</v>
          </cell>
        </row>
        <row r="151">
          <cell r="A151" t="str">
            <v>Gastric varices</v>
          </cell>
        </row>
        <row r="152">
          <cell r="A152" t="str">
            <v>Other Varices</v>
          </cell>
        </row>
        <row r="155">
          <cell r="A155" t="str">
            <v>Band ligation</v>
          </cell>
        </row>
        <row r="156">
          <cell r="A156" t="str">
            <v>Sclerotherapy</v>
          </cell>
        </row>
        <row r="157">
          <cell r="A157" t="str">
            <v>Glue</v>
          </cell>
        </row>
        <row r="158">
          <cell r="A158" t="str">
            <v>Sengstaken, Linton or similar tube</v>
          </cell>
        </row>
        <row r="159">
          <cell r="A159" t="str">
            <v xml:space="preserve">Other </v>
          </cell>
        </row>
        <row r="160">
          <cell r="A160" t="str">
            <v>None</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udit Tool"/>
      <sheetName val="Summary"/>
      <sheetName val="Recommendations"/>
      <sheetName val="Sheet7"/>
      <sheetName val="Definitions"/>
    </sheetNames>
    <sheetDataSet>
      <sheetData sheetId="0" refreshError="1"/>
      <sheetData sheetId="1" refreshError="1"/>
      <sheetData sheetId="2"/>
      <sheetData sheetId="3">
        <row r="35">
          <cell r="J35" t="str">
            <v>No data</v>
          </cell>
        </row>
      </sheetData>
      <sheetData sheetId="4" refreshError="1"/>
      <sheetData sheetId="5">
        <row r="2">
          <cell r="A2" t="str">
            <v>Immediate</v>
          </cell>
          <cell r="C2" t="str">
            <v>Estimated</v>
          </cell>
          <cell r="E2" t="str">
            <v>Yes</v>
          </cell>
          <cell r="G2" t="str">
            <v>Percutaneous</v>
          </cell>
          <cell r="K2" t="str">
            <v>Yes</v>
          </cell>
          <cell r="O2" t="str">
            <v>Planned</v>
          </cell>
          <cell r="Q2" t="str">
            <v>07:00 - 21:59</v>
          </cell>
        </row>
        <row r="3">
          <cell r="A3" t="str">
            <v>Urgent</v>
          </cell>
          <cell r="C3" t="str">
            <v>Actual</v>
          </cell>
          <cell r="E3" t="str">
            <v>No</v>
          </cell>
          <cell r="G3" t="str">
            <v>Surgical</v>
          </cell>
          <cell r="K3" t="str">
            <v>No</v>
          </cell>
          <cell r="O3" t="str">
            <v>Unplanned</v>
          </cell>
          <cell r="Q3" t="str">
            <v>22:00 - 06:59</v>
          </cell>
        </row>
        <row r="4">
          <cell r="A4" t="str">
            <v>Expedited</v>
          </cell>
          <cell r="K4" t="str">
            <v>NA</v>
          </cell>
          <cell r="O4" t="str">
            <v>NA</v>
          </cell>
        </row>
        <row r="5">
          <cell r="A5" t="str">
            <v>Elective</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2)"/>
      <sheetName val="Sheet2"/>
      <sheetName val="Sheet3"/>
    </sheetNames>
    <sheetDataSet>
      <sheetData sheetId="0" refreshError="1"/>
      <sheetData sheetId="1" refreshError="1"/>
      <sheetData sheetId="2">
        <row r="8">
          <cell r="A8" t="str">
            <v>Yes</v>
          </cell>
        </row>
        <row r="9">
          <cell r="A9" t="str">
            <v>No</v>
          </cell>
        </row>
        <row r="12">
          <cell r="A12" t="str">
            <v>Elective</v>
          </cell>
        </row>
        <row r="13">
          <cell r="A13" t="str">
            <v>Non Elective</v>
          </cell>
        </row>
        <row r="25">
          <cell r="A25" t="str">
            <v>Oesophago-Gastro-Dudenoscopy</v>
          </cell>
        </row>
        <row r="26">
          <cell r="A26" t="str">
            <v>Specialist GI/hepatologist care</v>
          </cell>
        </row>
        <row r="27">
          <cell r="A27" t="str">
            <v>HDU or ICU Bed</v>
          </cell>
        </row>
        <row r="28">
          <cell r="A28" t="str">
            <v>Interventional Radiology for TIPS</v>
          </cell>
        </row>
        <row r="29">
          <cell r="A29" t="str">
            <v>Interventional Radiology for Embolisation</v>
          </cell>
        </row>
        <row r="30">
          <cell r="A30" t="str">
            <v>Specialist surgical input</v>
          </cell>
        </row>
        <row r="31">
          <cell r="A31" t="str">
            <v>Palliative Care</v>
          </cell>
        </row>
        <row r="32">
          <cell r="A32" t="str">
            <v xml:space="preserve">Other </v>
          </cell>
        </row>
        <row r="33">
          <cell r="A33" t="str">
            <v>Unknown</v>
          </cell>
        </row>
        <row r="49">
          <cell r="A49" t="str">
            <v>General medical/Acute medicine</v>
          </cell>
        </row>
        <row r="50">
          <cell r="A50" t="str">
            <v>General surgical/GI Surgery</v>
          </cell>
        </row>
        <row r="51">
          <cell r="A51" t="str">
            <v>Emergency medicine</v>
          </cell>
        </row>
        <row r="52">
          <cell r="A52" t="str">
            <v>GI bleeding team/gastroenterology</v>
          </cell>
        </row>
        <row r="53">
          <cell r="A53" t="str">
            <v>Hepatology</v>
          </cell>
        </row>
        <row r="54">
          <cell r="A54" t="str">
            <v>Critical/intensive care medicine</v>
          </cell>
        </row>
        <row r="55">
          <cell r="A55" t="str">
            <v>Care of the elderly</v>
          </cell>
        </row>
        <row r="56">
          <cell r="A56" t="str">
            <v>Other</v>
          </cell>
        </row>
        <row r="112">
          <cell r="A112" t="str">
            <v>Consultant</v>
          </cell>
        </row>
        <row r="113">
          <cell r="A113" t="str">
            <v>Senior Trainee (SPR or fellow) directly supervised by cons</v>
          </cell>
        </row>
        <row r="114">
          <cell r="A114" t="str">
            <v>Senior trainee indirectly supervised by cons</v>
          </cell>
        </row>
        <row r="115">
          <cell r="A115" t="str">
            <v>Senior Trainee performed alone</v>
          </cell>
        </row>
        <row r="118">
          <cell r="A118" t="str">
            <v>ITU (Level 3)</v>
          </cell>
        </row>
        <row r="119">
          <cell r="A119" t="str">
            <v xml:space="preserve">HDU (Level 2) </v>
          </cell>
        </row>
        <row r="120">
          <cell r="A120" t="str">
            <v>Theatre</v>
          </cell>
        </row>
        <row r="121">
          <cell r="A121" t="str">
            <v>Endoscopy Unit</v>
          </cell>
        </row>
        <row r="122">
          <cell r="A122" t="str">
            <v>Ward</v>
          </cell>
        </row>
        <row r="123">
          <cell r="A123" t="str">
            <v>Emergency Department</v>
          </cell>
        </row>
        <row r="126">
          <cell r="A126" t="str">
            <v>Concious Sedation</v>
          </cell>
        </row>
        <row r="127">
          <cell r="A127" t="str">
            <v>No Sedation</v>
          </cell>
        </row>
        <row r="128">
          <cell r="A128" t="str">
            <v>Unconcious Sedation</v>
          </cell>
        </row>
        <row r="129">
          <cell r="A129" t="str">
            <v>General anaesthesia</v>
          </cell>
        </row>
        <row r="132">
          <cell r="A132" t="str">
            <v>Pulse oximeter</v>
          </cell>
        </row>
        <row r="133">
          <cell r="A133" t="str">
            <v>Blood pressure</v>
          </cell>
        </row>
        <row r="134">
          <cell r="A134" t="str">
            <v>ECG</v>
          </cell>
        </row>
        <row r="135">
          <cell r="A135" t="str">
            <v>Pulse</v>
          </cell>
        </row>
        <row r="136">
          <cell r="A136" t="str">
            <v>Other</v>
          </cell>
        </row>
        <row r="139">
          <cell r="A139" t="str">
            <v>Varieal Bleeding (please go to Q27)</v>
          </cell>
        </row>
        <row r="140">
          <cell r="A140" t="str">
            <v>Non Variceal Bleeding (please go to Q30)</v>
          </cell>
        </row>
        <row r="141">
          <cell r="A141" t="str">
            <v>Upper GI Bleeding but cause obscured by blood (Please go to Q35)</v>
          </cell>
        </row>
        <row r="142">
          <cell r="A142" t="str">
            <v>No upper GI Bleeding found (please go to Q35)</v>
          </cell>
        </row>
        <row r="150">
          <cell r="A150" t="str">
            <v>Oesophageal varices</v>
          </cell>
        </row>
        <row r="151">
          <cell r="A151" t="str">
            <v>Gastric varices</v>
          </cell>
        </row>
        <row r="152">
          <cell r="A152" t="str">
            <v>Other Varices</v>
          </cell>
        </row>
        <row r="155">
          <cell r="A155" t="str">
            <v>Band ligation</v>
          </cell>
        </row>
        <row r="156">
          <cell r="A156" t="str">
            <v>Sclerotherapy</v>
          </cell>
        </row>
        <row r="157">
          <cell r="A157" t="str">
            <v>Glue</v>
          </cell>
        </row>
        <row r="158">
          <cell r="A158" t="str">
            <v>Sengstaken, Linton or similar tube</v>
          </cell>
        </row>
        <row r="159">
          <cell r="A159" t="str">
            <v xml:space="preserve">Other </v>
          </cell>
        </row>
        <row r="160">
          <cell r="A160" t="str">
            <v>None</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epod.org.uk/2016ap.html"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tabSelected="1" topLeftCell="A6" workbookViewId="0">
      <selection activeCell="B15" sqref="B15"/>
    </sheetView>
  </sheetViews>
  <sheetFormatPr defaultRowHeight="15" x14ac:dyDescent="0.25"/>
  <cols>
    <col min="1" max="1" width="55.42578125" style="1" customWidth="1"/>
    <col min="2" max="2" width="80.7109375" style="1" customWidth="1"/>
    <col min="3" max="16384" width="9.140625" style="1"/>
  </cols>
  <sheetData>
    <row r="1" spans="2:2" x14ac:dyDescent="0.25">
      <c r="B1" s="6"/>
    </row>
    <row r="2" spans="2:2" x14ac:dyDescent="0.25">
      <c r="B2" s="6"/>
    </row>
    <row r="3" spans="2:2" x14ac:dyDescent="0.25">
      <c r="B3" s="6"/>
    </row>
    <row r="4" spans="2:2" x14ac:dyDescent="0.25">
      <c r="B4" s="4"/>
    </row>
    <row r="5" spans="2:2" ht="18.75" x14ac:dyDescent="0.3">
      <c r="B5" s="9" t="s">
        <v>11</v>
      </c>
    </row>
    <row r="6" spans="2:2" ht="18.75" x14ac:dyDescent="0.3">
      <c r="B6" s="8" t="s">
        <v>3</v>
      </c>
    </row>
    <row r="7" spans="2:2" x14ac:dyDescent="0.25">
      <c r="B7" s="6"/>
    </row>
    <row r="8" spans="2:2" ht="90" x14ac:dyDescent="0.25">
      <c r="B8" s="7" t="s">
        <v>12</v>
      </c>
    </row>
    <row r="9" spans="2:2" x14ac:dyDescent="0.25">
      <c r="B9" s="6"/>
    </row>
    <row r="10" spans="2:2" x14ac:dyDescent="0.25">
      <c r="B10" s="5" t="s">
        <v>2</v>
      </c>
    </row>
    <row r="11" spans="2:2" x14ac:dyDescent="0.25">
      <c r="B11" s="5"/>
    </row>
    <row r="12" spans="2:2" x14ac:dyDescent="0.25">
      <c r="B12" s="3" t="s">
        <v>1</v>
      </c>
    </row>
    <row r="13" spans="2:2" x14ac:dyDescent="0.25">
      <c r="B13" s="3"/>
    </row>
    <row r="14" spans="2:2" ht="30" x14ac:dyDescent="0.25">
      <c r="B14" s="3" t="s">
        <v>84</v>
      </c>
    </row>
    <row r="15" spans="2:2" x14ac:dyDescent="0.25">
      <c r="B15" s="4" t="s">
        <v>85</v>
      </c>
    </row>
    <row r="17" spans="2:2" ht="30" x14ac:dyDescent="0.25">
      <c r="B17" s="3" t="s">
        <v>0</v>
      </c>
    </row>
    <row r="19" spans="2:2" x14ac:dyDescent="0.25">
      <c r="B19" s="2" t="s">
        <v>13</v>
      </c>
    </row>
  </sheetData>
  <hyperlinks>
    <hyperlink ref="B10" r:id="rId1"/>
    <hyperlink ref="B1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0" sqref="A10"/>
    </sheetView>
  </sheetViews>
  <sheetFormatPr defaultRowHeight="15" x14ac:dyDescent="0.25"/>
  <cols>
    <col min="1" max="1" width="140.140625" style="1" customWidth="1"/>
    <col min="2" max="16384" width="9.140625" style="1"/>
  </cols>
  <sheetData>
    <row r="1" spans="1:1" ht="28.5" customHeight="1" x14ac:dyDescent="0.3">
      <c r="A1" s="16" t="s">
        <v>9</v>
      </c>
    </row>
    <row r="2" spans="1:1" ht="35.25" customHeight="1" x14ac:dyDescent="0.25">
      <c r="A2" s="11" t="s">
        <v>8</v>
      </c>
    </row>
    <row r="3" spans="1:1" ht="19.5" customHeight="1" x14ac:dyDescent="0.25">
      <c r="A3" s="1" t="s">
        <v>36</v>
      </c>
    </row>
    <row r="4" spans="1:1" ht="22.5" customHeight="1" x14ac:dyDescent="0.25">
      <c r="A4" s="15" t="s">
        <v>7</v>
      </c>
    </row>
    <row r="5" spans="1:1" ht="17.25" customHeight="1" x14ac:dyDescent="0.25">
      <c r="A5" s="14" t="s">
        <v>6</v>
      </c>
    </row>
    <row r="6" spans="1:1" ht="19.5" customHeight="1" x14ac:dyDescent="0.25">
      <c r="A6" s="13" t="s">
        <v>62</v>
      </c>
    </row>
    <row r="7" spans="1:1" ht="16.5" customHeight="1" x14ac:dyDescent="0.25">
      <c r="A7" s="12" t="s">
        <v>5</v>
      </c>
    </row>
    <row r="8" spans="1:1" ht="35.25" customHeight="1" x14ac:dyDescent="0.25">
      <c r="A8" s="3" t="s">
        <v>64</v>
      </c>
    </row>
    <row r="9" spans="1:1" ht="37.5" customHeight="1" x14ac:dyDescent="0.25">
      <c r="A9" s="11" t="s">
        <v>63</v>
      </c>
    </row>
    <row r="10" spans="1:1" ht="24" customHeight="1" x14ac:dyDescent="0.25">
      <c r="A10" s="1" t="s">
        <v>86</v>
      </c>
    </row>
    <row r="11" spans="1:1" ht="19.5" customHeight="1" x14ac:dyDescent="0.25">
      <c r="A11" s="10" t="s">
        <v>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workbookViewId="0">
      <pane xSplit="1" ySplit="6" topLeftCell="F7" activePane="bottomRight" state="frozen"/>
      <selection pane="topRight" activeCell="B1" sqref="B1"/>
      <selection pane="bottomLeft" activeCell="A8" sqref="A8"/>
      <selection pane="bottomRight" activeCell="H9" sqref="H9"/>
    </sheetView>
  </sheetViews>
  <sheetFormatPr defaultRowHeight="15" x14ac:dyDescent="0.25"/>
  <cols>
    <col min="1" max="1" width="31" style="23" customWidth="1"/>
    <col min="2" max="2" width="16" bestFit="1" customWidth="1"/>
    <col min="3" max="3" width="21.7109375" customWidth="1"/>
    <col min="4" max="4" width="18.42578125" customWidth="1"/>
    <col min="5" max="5" width="23.42578125" customWidth="1"/>
    <col min="6" max="6" width="19" customWidth="1"/>
    <col min="7" max="7" width="22.85546875" customWidth="1"/>
    <col min="8" max="8" width="16.85546875" customWidth="1"/>
    <col min="9" max="9" width="18.28515625" customWidth="1"/>
    <col min="10" max="10" width="14.28515625" bestFit="1" customWidth="1"/>
    <col min="11" max="15" width="18.28515625" customWidth="1"/>
    <col min="16" max="16" width="38.85546875" customWidth="1"/>
    <col min="17" max="17" width="23.140625" customWidth="1"/>
    <col min="18" max="18" width="38" customWidth="1"/>
    <col min="19" max="19" width="33.85546875" bestFit="1" customWidth="1"/>
    <col min="20" max="20" width="19.5703125" bestFit="1" customWidth="1"/>
    <col min="21" max="21" width="18.140625" customWidth="1"/>
    <col min="22" max="22" width="16.85546875" customWidth="1"/>
    <col min="23" max="23" width="30.42578125" customWidth="1"/>
    <col min="24" max="24" width="26.28515625" customWidth="1"/>
  </cols>
  <sheetData>
    <row r="1" spans="1:24" x14ac:dyDescent="0.25">
      <c r="A1" s="95" t="s">
        <v>34</v>
      </c>
      <c r="B1" s="23"/>
      <c r="C1" s="23"/>
      <c r="D1" s="23"/>
      <c r="E1" s="23"/>
      <c r="F1" s="23"/>
      <c r="G1" s="23"/>
      <c r="H1" s="23"/>
      <c r="I1" s="23"/>
      <c r="J1" s="23"/>
      <c r="K1" s="23"/>
      <c r="L1" s="23"/>
      <c r="M1" s="23"/>
      <c r="N1" s="23"/>
      <c r="O1" s="23"/>
      <c r="P1" s="23"/>
      <c r="Q1" s="23"/>
      <c r="R1" s="23"/>
    </row>
    <row r="2" spans="1:24" ht="15.75" thickBot="1" x14ac:dyDescent="0.3">
      <c r="A2" s="95"/>
      <c r="B2" s="23"/>
      <c r="C2" s="23"/>
      <c r="D2" s="23"/>
      <c r="E2" s="23"/>
      <c r="F2" s="23"/>
      <c r="G2" s="23"/>
      <c r="H2" s="23"/>
      <c r="I2" s="23"/>
      <c r="J2" s="23"/>
      <c r="K2" s="23"/>
      <c r="L2" s="23"/>
      <c r="M2" s="23"/>
      <c r="N2" s="23"/>
      <c r="O2" s="23"/>
      <c r="P2" s="23"/>
      <c r="Q2" s="23"/>
      <c r="R2" s="23"/>
    </row>
    <row r="3" spans="1:24" ht="15.75" customHeight="1" thickBot="1" x14ac:dyDescent="0.3">
      <c r="A3" s="39" t="s">
        <v>68</v>
      </c>
      <c r="B3" s="96"/>
      <c r="C3" s="97"/>
      <c r="D3" s="56">
        <v>2</v>
      </c>
      <c r="E3" s="56">
        <v>2</v>
      </c>
      <c r="F3" s="46">
        <v>2</v>
      </c>
      <c r="G3" s="46">
        <v>2</v>
      </c>
      <c r="H3" s="40">
        <v>7</v>
      </c>
      <c r="I3" s="45">
        <v>7</v>
      </c>
      <c r="J3" s="45">
        <v>7</v>
      </c>
      <c r="K3" s="45">
        <v>8</v>
      </c>
      <c r="L3" s="45">
        <v>8</v>
      </c>
      <c r="M3" s="44">
        <v>9</v>
      </c>
      <c r="N3" s="53">
        <v>9</v>
      </c>
      <c r="O3" s="52">
        <v>10</v>
      </c>
      <c r="P3" s="43">
        <v>10</v>
      </c>
      <c r="Q3" s="42">
        <v>10</v>
      </c>
      <c r="R3" s="42">
        <v>10</v>
      </c>
      <c r="S3" s="42">
        <v>13</v>
      </c>
      <c r="T3" s="42">
        <v>13</v>
      </c>
      <c r="U3" s="42">
        <v>13</v>
      </c>
      <c r="V3" s="42">
        <v>17</v>
      </c>
      <c r="W3" s="42">
        <v>17</v>
      </c>
      <c r="X3" s="42">
        <v>18</v>
      </c>
    </row>
    <row r="4" spans="1:24" x14ac:dyDescent="0.25">
      <c r="B4" s="37"/>
      <c r="C4" s="37"/>
      <c r="D4" s="47"/>
      <c r="E4" s="47"/>
      <c r="F4" s="48" t="s">
        <v>38</v>
      </c>
      <c r="G4" s="48" t="s">
        <v>38</v>
      </c>
      <c r="H4" s="47"/>
      <c r="I4" s="37"/>
      <c r="J4" s="38"/>
      <c r="K4" s="38"/>
      <c r="L4" s="38"/>
      <c r="M4" s="38"/>
      <c r="N4" s="38"/>
      <c r="O4" s="38"/>
      <c r="P4" s="38"/>
      <c r="Q4" s="37"/>
      <c r="R4" s="47"/>
      <c r="S4" s="51"/>
      <c r="T4" s="47"/>
      <c r="U4" s="47"/>
      <c r="V4" s="47"/>
      <c r="W4" s="47"/>
      <c r="X4" s="47"/>
    </row>
    <row r="5" spans="1:24" x14ac:dyDescent="0.25">
      <c r="A5" s="36" t="s">
        <v>33</v>
      </c>
      <c r="B5" s="35">
        <v>1</v>
      </c>
      <c r="C5" s="35">
        <v>2</v>
      </c>
      <c r="D5" s="35">
        <v>3</v>
      </c>
      <c r="E5" s="35">
        <v>4</v>
      </c>
      <c r="F5" s="35">
        <v>5</v>
      </c>
      <c r="G5" s="35">
        <v>6</v>
      </c>
      <c r="H5" s="35">
        <v>7</v>
      </c>
      <c r="I5" s="35">
        <v>8</v>
      </c>
      <c r="J5" s="35">
        <v>9</v>
      </c>
      <c r="K5" s="35">
        <v>10</v>
      </c>
      <c r="L5" s="35">
        <v>11</v>
      </c>
      <c r="M5" s="35">
        <v>12</v>
      </c>
      <c r="N5" s="35">
        <v>13</v>
      </c>
      <c r="O5" s="35">
        <v>14</v>
      </c>
      <c r="P5" s="35">
        <v>15</v>
      </c>
      <c r="Q5" s="35">
        <v>16</v>
      </c>
      <c r="R5" s="35">
        <v>17</v>
      </c>
      <c r="S5" s="35">
        <v>18</v>
      </c>
      <c r="T5" s="35">
        <v>19</v>
      </c>
      <c r="U5" s="35">
        <v>20</v>
      </c>
      <c r="V5" s="35">
        <v>21</v>
      </c>
      <c r="W5" s="35">
        <v>22</v>
      </c>
      <c r="X5" s="35">
        <v>23</v>
      </c>
    </row>
    <row r="6" spans="1:24" ht="75.75" customHeight="1" thickBot="1" x14ac:dyDescent="0.3">
      <c r="A6" s="41"/>
      <c r="B6" s="32" t="s">
        <v>67</v>
      </c>
      <c r="C6" s="32" t="s">
        <v>43</v>
      </c>
      <c r="D6" s="32" t="s">
        <v>35</v>
      </c>
      <c r="E6" s="32" t="s">
        <v>56</v>
      </c>
      <c r="F6" s="32" t="s">
        <v>54</v>
      </c>
      <c r="G6" s="32" t="s">
        <v>37</v>
      </c>
      <c r="H6" s="32" t="s">
        <v>39</v>
      </c>
      <c r="I6" s="57" t="s">
        <v>40</v>
      </c>
      <c r="J6" s="57" t="s">
        <v>53</v>
      </c>
      <c r="K6" s="49" t="s">
        <v>41</v>
      </c>
      <c r="L6" s="50" t="s">
        <v>42</v>
      </c>
      <c r="M6" s="49" t="s">
        <v>50</v>
      </c>
      <c r="N6" s="49" t="s">
        <v>51</v>
      </c>
      <c r="O6" s="49" t="s">
        <v>52</v>
      </c>
      <c r="P6" s="49" t="s">
        <v>47</v>
      </c>
      <c r="Q6" s="49" t="s">
        <v>44</v>
      </c>
      <c r="R6" s="49" t="s">
        <v>46</v>
      </c>
      <c r="S6" s="49" t="s">
        <v>45</v>
      </c>
      <c r="T6" s="49" t="s">
        <v>49</v>
      </c>
      <c r="U6" s="49" t="s">
        <v>48</v>
      </c>
      <c r="V6" s="49" t="s">
        <v>65</v>
      </c>
      <c r="W6" s="49" t="s">
        <v>66</v>
      </c>
      <c r="X6" s="50" t="s">
        <v>55</v>
      </c>
    </row>
    <row r="7" spans="1:24" x14ac:dyDescent="0.25">
      <c r="A7" s="34" t="s">
        <v>32</v>
      </c>
      <c r="B7" s="22"/>
      <c r="C7" s="22"/>
      <c r="D7" s="22"/>
      <c r="E7" s="22"/>
      <c r="F7" s="22"/>
      <c r="G7" s="22"/>
      <c r="H7" s="22"/>
      <c r="I7" s="22"/>
      <c r="J7" s="22"/>
      <c r="K7" s="22"/>
      <c r="L7" s="22"/>
      <c r="M7" s="22"/>
      <c r="N7" s="22"/>
      <c r="O7" s="22"/>
      <c r="P7" s="22"/>
      <c r="Q7" s="22"/>
      <c r="R7" s="22"/>
      <c r="S7" s="22"/>
      <c r="T7" s="22"/>
      <c r="U7" s="22"/>
      <c r="V7" s="22"/>
      <c r="W7" s="22"/>
      <c r="X7" s="22"/>
    </row>
    <row r="8" spans="1:24" x14ac:dyDescent="0.25">
      <c r="A8" s="33" t="s">
        <v>31</v>
      </c>
      <c r="B8" s="22"/>
      <c r="C8" s="22"/>
      <c r="D8" s="22"/>
      <c r="E8" s="22"/>
      <c r="F8" s="22"/>
      <c r="G8" s="22"/>
      <c r="H8" s="22"/>
      <c r="I8" s="22"/>
      <c r="J8" s="22"/>
      <c r="K8" s="22"/>
      <c r="L8" s="22"/>
      <c r="M8" s="22"/>
      <c r="N8" s="22"/>
      <c r="O8" s="22"/>
      <c r="P8" s="22"/>
      <c r="Q8" s="22"/>
      <c r="R8" s="22"/>
      <c r="S8" s="22"/>
      <c r="T8" s="22"/>
      <c r="U8" s="22"/>
      <c r="V8" s="22"/>
      <c r="W8" s="22"/>
      <c r="X8" s="22"/>
    </row>
    <row r="9" spans="1:24" x14ac:dyDescent="0.25">
      <c r="A9" s="33" t="s">
        <v>30</v>
      </c>
      <c r="B9" s="22"/>
      <c r="C9" s="22"/>
      <c r="D9" s="22"/>
      <c r="E9" s="22"/>
      <c r="F9" s="22"/>
      <c r="G9" s="22"/>
      <c r="H9" s="22"/>
      <c r="I9" s="22"/>
      <c r="J9" s="22"/>
      <c r="K9" s="22"/>
      <c r="L9" s="22"/>
      <c r="M9" s="22"/>
      <c r="N9" s="22"/>
      <c r="O9" s="22"/>
      <c r="P9" s="22"/>
      <c r="Q9" s="22"/>
      <c r="R9" s="22"/>
      <c r="S9" s="22"/>
      <c r="T9" s="22"/>
      <c r="U9" s="22"/>
      <c r="V9" s="22"/>
      <c r="W9" s="22"/>
      <c r="X9" s="22"/>
    </row>
    <row r="10" spans="1:24" x14ac:dyDescent="0.25">
      <c r="A10" s="33" t="s">
        <v>29</v>
      </c>
      <c r="B10" s="22"/>
      <c r="C10" s="22"/>
      <c r="D10" s="22"/>
      <c r="E10" s="22"/>
      <c r="F10" s="22"/>
      <c r="G10" s="22"/>
      <c r="H10" s="22"/>
      <c r="I10" s="22"/>
      <c r="J10" s="22"/>
      <c r="K10" s="22"/>
      <c r="L10" s="22"/>
      <c r="M10" s="22"/>
      <c r="N10" s="22"/>
      <c r="O10" s="22"/>
      <c r="P10" s="22"/>
      <c r="Q10" s="22"/>
      <c r="R10" s="22"/>
      <c r="S10" s="22"/>
      <c r="T10" s="22"/>
      <c r="U10" s="22"/>
      <c r="V10" s="22"/>
      <c r="W10" s="22"/>
      <c r="X10" s="22"/>
    </row>
    <row r="11" spans="1:24" x14ac:dyDescent="0.25">
      <c r="A11" s="33" t="s">
        <v>28</v>
      </c>
      <c r="B11" s="22"/>
      <c r="C11" s="22"/>
      <c r="D11" s="22"/>
      <c r="E11" s="22"/>
      <c r="F11" s="22"/>
      <c r="G11" s="22"/>
      <c r="H11" s="22"/>
      <c r="I11" s="22"/>
      <c r="J11" s="22"/>
      <c r="K11" s="22"/>
      <c r="L11" s="22"/>
      <c r="M11" s="22"/>
      <c r="N11" s="22"/>
      <c r="O11" s="22"/>
      <c r="P11" s="22"/>
      <c r="Q11" s="22"/>
      <c r="R11" s="22"/>
      <c r="S11" s="22"/>
      <c r="T11" s="22"/>
      <c r="U11" s="22"/>
      <c r="V11" s="22"/>
      <c r="W11" s="22"/>
      <c r="X11" s="22"/>
    </row>
    <row r="12" spans="1:24" x14ac:dyDescent="0.25">
      <c r="A12" s="33" t="s">
        <v>27</v>
      </c>
      <c r="B12" s="22"/>
      <c r="C12" s="22"/>
      <c r="D12" s="22"/>
      <c r="E12" s="22"/>
      <c r="F12" s="22"/>
      <c r="G12" s="22"/>
      <c r="H12" s="22"/>
      <c r="I12" s="22"/>
      <c r="J12" s="22"/>
      <c r="K12" s="22"/>
      <c r="L12" s="22"/>
      <c r="M12" s="22"/>
      <c r="N12" s="22"/>
      <c r="O12" s="22"/>
      <c r="P12" s="22"/>
      <c r="Q12" s="22"/>
      <c r="R12" s="22"/>
      <c r="S12" s="22"/>
      <c r="T12" s="22"/>
      <c r="U12" s="22"/>
      <c r="V12" s="22"/>
      <c r="W12" s="22"/>
      <c r="X12" s="22"/>
    </row>
    <row r="13" spans="1:24" x14ac:dyDescent="0.25">
      <c r="A13" s="33" t="s">
        <v>26</v>
      </c>
      <c r="B13" s="22"/>
      <c r="C13" s="22"/>
      <c r="D13" s="22"/>
      <c r="E13" s="22"/>
      <c r="F13" s="22"/>
      <c r="G13" s="22"/>
      <c r="H13" s="22"/>
      <c r="I13" s="22"/>
      <c r="J13" s="22"/>
      <c r="K13" s="22"/>
      <c r="L13" s="22"/>
      <c r="M13" s="22"/>
      <c r="N13" s="22"/>
      <c r="O13" s="22"/>
      <c r="P13" s="22"/>
      <c r="Q13" s="22"/>
      <c r="R13" s="22"/>
      <c r="S13" s="22"/>
      <c r="T13" s="22"/>
      <c r="U13" s="22"/>
      <c r="V13" s="22"/>
      <c r="W13" s="22"/>
      <c r="X13" s="22"/>
    </row>
    <row r="14" spans="1:24" x14ac:dyDescent="0.25">
      <c r="A14" s="33" t="s">
        <v>25</v>
      </c>
      <c r="B14" s="22"/>
      <c r="C14" s="22"/>
      <c r="D14" s="22"/>
      <c r="E14" s="22"/>
      <c r="F14" s="22"/>
      <c r="G14" s="22"/>
      <c r="H14" s="22"/>
      <c r="I14" s="22"/>
      <c r="J14" s="22"/>
      <c r="K14" s="22"/>
      <c r="L14" s="22"/>
      <c r="M14" s="22"/>
      <c r="N14" s="22"/>
      <c r="O14" s="22"/>
      <c r="P14" s="22"/>
      <c r="Q14" s="22"/>
      <c r="R14" s="22"/>
      <c r="S14" s="22"/>
      <c r="T14" s="22"/>
      <c r="U14" s="22"/>
      <c r="V14" s="22"/>
      <c r="W14" s="22"/>
      <c r="X14" s="22"/>
    </row>
    <row r="15" spans="1:24" x14ac:dyDescent="0.25">
      <c r="A15" s="33" t="s">
        <v>24</v>
      </c>
      <c r="B15" s="22"/>
      <c r="C15" s="22"/>
      <c r="D15" s="22"/>
      <c r="E15" s="22"/>
      <c r="F15" s="22"/>
      <c r="G15" s="22"/>
      <c r="H15" s="22"/>
      <c r="I15" s="22"/>
      <c r="J15" s="22"/>
      <c r="K15" s="22"/>
      <c r="L15" s="22"/>
      <c r="M15" s="22"/>
      <c r="N15" s="22"/>
      <c r="O15" s="22"/>
      <c r="P15" s="22"/>
      <c r="Q15" s="22"/>
      <c r="R15" s="22"/>
      <c r="S15" s="22"/>
      <c r="T15" s="22"/>
      <c r="U15" s="22"/>
      <c r="V15" s="22"/>
      <c r="W15" s="22"/>
      <c r="X15" s="22"/>
    </row>
    <row r="16" spans="1:24" x14ac:dyDescent="0.25">
      <c r="A16" s="32" t="s">
        <v>60</v>
      </c>
      <c r="B16" s="22"/>
      <c r="C16" s="22"/>
      <c r="D16" s="22"/>
      <c r="E16" s="22"/>
      <c r="F16" s="22"/>
      <c r="G16" s="22"/>
      <c r="H16" s="22"/>
      <c r="I16" s="22"/>
      <c r="J16" s="22"/>
      <c r="K16" s="22"/>
      <c r="L16" s="22"/>
      <c r="M16" s="22"/>
      <c r="N16" s="22"/>
      <c r="O16" s="22"/>
      <c r="P16" s="22"/>
      <c r="Q16" s="22"/>
      <c r="R16" s="22"/>
      <c r="S16" s="22"/>
      <c r="T16" s="22"/>
      <c r="U16" s="22"/>
      <c r="V16" s="22"/>
      <c r="W16" s="22"/>
      <c r="X16" s="22"/>
    </row>
    <row r="17" spans="1:24" ht="30" x14ac:dyDescent="0.25">
      <c r="A17" s="32" t="s">
        <v>61</v>
      </c>
      <c r="B17" s="22"/>
      <c r="C17" s="22"/>
      <c r="D17" s="22"/>
      <c r="E17" s="22"/>
      <c r="F17" s="22"/>
      <c r="G17" s="22"/>
      <c r="H17" s="22"/>
      <c r="I17" s="22"/>
      <c r="J17" s="22"/>
      <c r="K17" s="22"/>
      <c r="L17" s="22"/>
      <c r="M17" s="22"/>
      <c r="N17" s="22"/>
      <c r="O17" s="22"/>
      <c r="P17" s="22"/>
      <c r="Q17" s="22"/>
      <c r="R17" s="22"/>
      <c r="S17" s="22"/>
      <c r="T17" s="22"/>
      <c r="U17" s="22"/>
      <c r="V17" s="22"/>
      <c r="W17" s="22"/>
      <c r="X17" s="22"/>
    </row>
    <row r="18" spans="1:24" x14ac:dyDescent="0.25">
      <c r="A18" s="54"/>
      <c r="B18" s="55"/>
      <c r="C18" s="55"/>
      <c r="D18" s="55"/>
      <c r="E18" s="55"/>
      <c r="F18" s="55"/>
      <c r="G18" s="55"/>
      <c r="H18" s="55"/>
      <c r="I18" s="55"/>
      <c r="J18" s="55"/>
      <c r="K18" s="55"/>
      <c r="L18" s="55"/>
      <c r="M18" s="55"/>
      <c r="N18" s="55"/>
      <c r="O18" s="55"/>
      <c r="P18" s="55"/>
      <c r="Q18" s="55"/>
    </row>
    <row r="19" spans="1:24" x14ac:dyDescent="0.25">
      <c r="A19" s="31" t="s">
        <v>23</v>
      </c>
      <c r="B19" t="s">
        <v>58</v>
      </c>
      <c r="C19" s="64">
        <f>COUNTIF(C7:C16,"Yes")</f>
        <v>0</v>
      </c>
      <c r="D19">
        <f>COUNTIF(D7:D16,"Yes")</f>
        <v>0</v>
      </c>
      <c r="E19" s="64"/>
      <c r="F19">
        <f>COUNTIF(F7:F16,"Yes")</f>
        <v>0</v>
      </c>
      <c r="G19" s="64">
        <f>COUNTIF(G7:G16,"Yes")</f>
        <v>0</v>
      </c>
      <c r="H19">
        <f>COUNTIF(H7:H16,"Yes")</f>
        <v>0</v>
      </c>
      <c r="I19" s="64"/>
      <c r="J19">
        <f>COUNTIF(J7:J16,"Yes")</f>
        <v>0</v>
      </c>
      <c r="K19" s="64">
        <f>COUNTIF(K7:K16,"Yes")</f>
        <v>0</v>
      </c>
      <c r="L19">
        <f>COUNTIF(L7:L16,"Yes")</f>
        <v>0</v>
      </c>
      <c r="M19" s="64">
        <f>COUNTIF(M7:M16,"Gallstones*")</f>
        <v>0</v>
      </c>
      <c r="N19">
        <f>COUNTIF(N7:N16,"Yes")</f>
        <v>0</v>
      </c>
      <c r="O19" s="64">
        <f>COUNTIF(O7:O16,"During index admission")+COUNTIF(O7:O16,"Within two weeks of discharge")</f>
        <v>0</v>
      </c>
      <c r="P19">
        <f>COUNTIF(P7:P16,"Yes")</f>
        <v>0</v>
      </c>
      <c r="Q19" s="64">
        <f>COUNTIF(Q7:Q16,"Yes")</f>
        <v>0</v>
      </c>
      <c r="R19">
        <f>COUNTIF(R7:R16,"Yes")</f>
        <v>0</v>
      </c>
      <c r="S19" s="66">
        <f>COUNTIF(S7:S16,"Yes")</f>
        <v>0</v>
      </c>
      <c r="T19">
        <f>COUNTIF(T7:T16,"Yes")</f>
        <v>0</v>
      </c>
      <c r="U19" s="66">
        <f>COUNTIF(U7:U16,"All")+COUNTIF(U7:U16,"Most ")+COUNTIF(U7:U16,"Some")</f>
        <v>0</v>
      </c>
      <c r="V19">
        <f>COUNTIF(V7:V16,"Yes")</f>
        <v>0</v>
      </c>
      <c r="W19" s="66">
        <f>COUNTIF(W7:W16,"Yes*")</f>
        <v>0</v>
      </c>
      <c r="X19" s="61">
        <f>COUNTIF(X7:X16,"Yes")</f>
        <v>0</v>
      </c>
    </row>
    <row r="20" spans="1:24" x14ac:dyDescent="0.25">
      <c r="A20" s="28" t="s">
        <v>22</v>
      </c>
      <c r="B20">
        <f>COUNTIF(B7:B16,"Gallstones")+COUNTIF(B7:B16,"Alcohol")+COUNTIF(B7:B16,"Drugs")+COUNTIF(B7:B16,"Post ERCP")+COUNTIF(B7:B16,"Other")</f>
        <v>0</v>
      </c>
      <c r="C20" s="65" t="str">
        <f>IF(ISERROR(C19/C26),"%",C19/C26)</f>
        <v>%</v>
      </c>
      <c r="D20" s="58" t="str">
        <f>IF(ISERR(D19/D26),"%",D19/D26)</f>
        <v>%</v>
      </c>
      <c r="E20" s="65"/>
      <c r="F20" s="58" t="str">
        <f>IF(ISERR(F19/F26),"%",F19/F26)</f>
        <v>%</v>
      </c>
      <c r="G20" s="65" t="str">
        <f t="shared" ref="G20:X20" si="0">IF(ISERR(G19/G26),"%",G19/G26)</f>
        <v>%</v>
      </c>
      <c r="H20" s="58" t="str">
        <f t="shared" si="0"/>
        <v>%</v>
      </c>
      <c r="I20" s="65"/>
      <c r="J20" s="58" t="str">
        <f t="shared" si="0"/>
        <v>%</v>
      </c>
      <c r="K20" s="65" t="str">
        <f t="shared" si="0"/>
        <v>%</v>
      </c>
      <c r="L20" s="58" t="str">
        <f t="shared" si="0"/>
        <v>%</v>
      </c>
      <c r="M20" s="65" t="str">
        <f t="shared" si="0"/>
        <v>%</v>
      </c>
      <c r="N20" s="58" t="str">
        <f t="shared" si="0"/>
        <v>%</v>
      </c>
      <c r="O20" s="65" t="str">
        <f t="shared" si="0"/>
        <v>%</v>
      </c>
      <c r="P20" s="58" t="str">
        <f t="shared" si="0"/>
        <v>%</v>
      </c>
      <c r="Q20" s="65" t="str">
        <f t="shared" si="0"/>
        <v>%</v>
      </c>
      <c r="R20" s="58" t="str">
        <f t="shared" si="0"/>
        <v>%</v>
      </c>
      <c r="S20" s="65" t="str">
        <f t="shared" si="0"/>
        <v>%</v>
      </c>
      <c r="T20" s="58" t="str">
        <f t="shared" si="0"/>
        <v>%</v>
      </c>
      <c r="U20" s="65" t="str">
        <f t="shared" si="0"/>
        <v>%</v>
      </c>
      <c r="V20" s="58" t="str">
        <f t="shared" si="0"/>
        <v>%</v>
      </c>
      <c r="W20" s="65" t="str">
        <f t="shared" si="0"/>
        <v>%</v>
      </c>
      <c r="X20" s="62" t="str">
        <f t="shared" si="0"/>
        <v>%</v>
      </c>
    </row>
    <row r="21" spans="1:24" x14ac:dyDescent="0.25">
      <c r="A21" s="30" t="s">
        <v>21</v>
      </c>
      <c r="B21" t="s">
        <v>59</v>
      </c>
      <c r="C21" s="66">
        <f>COUNTIF(C7:C16,"No")</f>
        <v>0</v>
      </c>
      <c r="D21">
        <f>COUNTIF(D7:D16,"No")</f>
        <v>0</v>
      </c>
      <c r="E21" s="66"/>
      <c r="F21">
        <f>COUNTIF(F7:F16,"No")</f>
        <v>0</v>
      </c>
      <c r="G21" s="66">
        <f>COUNTIF(G7:G16,"No")</f>
        <v>0</v>
      </c>
      <c r="H21">
        <f>COUNTIF(H7:H16,"No")</f>
        <v>0</v>
      </c>
      <c r="I21" s="66"/>
      <c r="J21">
        <f>COUNTIF(J7:J16,"No")</f>
        <v>0</v>
      </c>
      <c r="K21" s="66">
        <f>COUNTIF(K7:K16,"No")</f>
        <v>0</v>
      </c>
      <c r="L21">
        <f>COUNTIF(L7:L16,"No")</f>
        <v>0</v>
      </c>
      <c r="M21" s="66">
        <f>COUNTIF(M7:M16,"Unknown/Unclear")</f>
        <v>0</v>
      </c>
      <c r="N21">
        <f t="shared" ref="N21:T21" si="1">COUNTIF(N7:N16,"No")</f>
        <v>0</v>
      </c>
      <c r="O21" s="66">
        <f t="shared" si="1"/>
        <v>0</v>
      </c>
      <c r="P21">
        <f t="shared" si="1"/>
        <v>0</v>
      </c>
      <c r="Q21" s="66">
        <f t="shared" si="1"/>
        <v>0</v>
      </c>
      <c r="R21">
        <f t="shared" si="1"/>
        <v>0</v>
      </c>
      <c r="S21" s="66">
        <f t="shared" si="1"/>
        <v>0</v>
      </c>
      <c r="T21">
        <f t="shared" si="1"/>
        <v>0</v>
      </c>
      <c r="U21" s="66">
        <f>COUNTIF(U7:U16,"None")</f>
        <v>0</v>
      </c>
      <c r="V21">
        <f>COUNTIF(V7:V16,"No")</f>
        <v>0</v>
      </c>
      <c r="W21" s="66">
        <f>COUNTIF(W7:W16,"No")</f>
        <v>0</v>
      </c>
      <c r="X21" s="61">
        <f>COUNTIF(X7:X16,"No")</f>
        <v>0</v>
      </c>
    </row>
    <row r="22" spans="1:24" x14ac:dyDescent="0.25">
      <c r="A22" s="28" t="s">
        <v>20</v>
      </c>
      <c r="B22">
        <f>COUNTIF(B7:B16,"Unknown")</f>
        <v>0</v>
      </c>
      <c r="C22" s="65" t="str">
        <f>IF(ISERR(C21/C26),"%",C21/C26)</f>
        <v>%</v>
      </c>
      <c r="D22" s="58" t="str">
        <f>IF(ISERR(D21/D26),"%",D21/D26)</f>
        <v>%</v>
      </c>
      <c r="E22" s="65"/>
      <c r="F22" s="58" t="str">
        <f>IF(ISERR(F21/F26),"%",F21/F26)</f>
        <v>%</v>
      </c>
      <c r="G22" s="65" t="str">
        <f t="shared" ref="G22:X22" si="2">IF(ISERR(G21/G26),"%",G21/G26)</f>
        <v>%</v>
      </c>
      <c r="H22" s="58" t="str">
        <f t="shared" si="2"/>
        <v>%</v>
      </c>
      <c r="I22" s="65"/>
      <c r="J22" s="58" t="str">
        <f t="shared" si="2"/>
        <v>%</v>
      </c>
      <c r="K22" s="65" t="str">
        <f t="shared" si="2"/>
        <v>%</v>
      </c>
      <c r="L22" s="58" t="str">
        <f t="shared" si="2"/>
        <v>%</v>
      </c>
      <c r="M22" s="65" t="str">
        <f t="shared" si="2"/>
        <v>%</v>
      </c>
      <c r="N22" s="58" t="str">
        <f t="shared" si="2"/>
        <v>%</v>
      </c>
      <c r="O22" s="65" t="str">
        <f t="shared" si="2"/>
        <v>%</v>
      </c>
      <c r="P22" s="58" t="str">
        <f t="shared" si="2"/>
        <v>%</v>
      </c>
      <c r="Q22" s="65" t="str">
        <f t="shared" si="2"/>
        <v>%</v>
      </c>
      <c r="R22" s="58" t="str">
        <f t="shared" si="2"/>
        <v>%</v>
      </c>
      <c r="S22" s="65" t="str">
        <f t="shared" si="2"/>
        <v>%</v>
      </c>
      <c r="T22" s="58" t="str">
        <f t="shared" si="2"/>
        <v>%</v>
      </c>
      <c r="U22" s="65" t="str">
        <f t="shared" si="2"/>
        <v>%</v>
      </c>
      <c r="V22" s="58" t="str">
        <f t="shared" si="2"/>
        <v>%</v>
      </c>
      <c r="W22" s="65" t="str">
        <f t="shared" si="2"/>
        <v>%</v>
      </c>
      <c r="X22" s="62" t="str">
        <f t="shared" si="2"/>
        <v>%</v>
      </c>
    </row>
    <row r="23" spans="1:24" x14ac:dyDescent="0.25">
      <c r="A23" s="30" t="s">
        <v>19</v>
      </c>
      <c r="C23" s="66">
        <f>C19+C21</f>
        <v>0</v>
      </c>
      <c r="D23">
        <f t="shared" ref="D23:X23" si="3">D19+D21</f>
        <v>0</v>
      </c>
      <c r="E23" s="66"/>
      <c r="F23">
        <f t="shared" si="3"/>
        <v>0</v>
      </c>
      <c r="G23" s="66">
        <f t="shared" si="3"/>
        <v>0</v>
      </c>
      <c r="H23">
        <f t="shared" si="3"/>
        <v>0</v>
      </c>
      <c r="I23" s="66"/>
      <c r="K23" s="66">
        <f t="shared" si="3"/>
        <v>0</v>
      </c>
      <c r="L23">
        <f t="shared" si="3"/>
        <v>0</v>
      </c>
      <c r="M23" s="66">
        <f t="shared" si="3"/>
        <v>0</v>
      </c>
      <c r="N23">
        <f t="shared" si="3"/>
        <v>0</v>
      </c>
      <c r="O23" s="66">
        <f t="shared" si="3"/>
        <v>0</v>
      </c>
      <c r="P23">
        <f t="shared" si="3"/>
        <v>0</v>
      </c>
      <c r="Q23" s="66">
        <f t="shared" si="3"/>
        <v>0</v>
      </c>
      <c r="R23">
        <f t="shared" si="3"/>
        <v>0</v>
      </c>
      <c r="S23" s="66">
        <f t="shared" si="3"/>
        <v>0</v>
      </c>
      <c r="T23">
        <f t="shared" si="3"/>
        <v>0</v>
      </c>
      <c r="U23" s="66">
        <f t="shared" si="3"/>
        <v>0</v>
      </c>
      <c r="V23">
        <f t="shared" si="3"/>
        <v>0</v>
      </c>
      <c r="W23" s="66">
        <f t="shared" si="3"/>
        <v>0</v>
      </c>
      <c r="X23" s="61">
        <f t="shared" si="3"/>
        <v>0</v>
      </c>
    </row>
    <row r="24" spans="1:24" x14ac:dyDescent="0.25">
      <c r="A24" s="28" t="s">
        <v>18</v>
      </c>
      <c r="B24">
        <f t="shared" ref="B24:X24" si="4">COUNTBLANK(B7:B16)</f>
        <v>10</v>
      </c>
      <c r="C24" s="66">
        <f t="shared" si="4"/>
        <v>10</v>
      </c>
      <c r="D24">
        <f t="shared" si="4"/>
        <v>10</v>
      </c>
      <c r="E24" s="66">
        <f t="shared" si="4"/>
        <v>10</v>
      </c>
      <c r="F24">
        <f t="shared" si="4"/>
        <v>10</v>
      </c>
      <c r="G24" s="66">
        <f t="shared" si="4"/>
        <v>10</v>
      </c>
      <c r="H24">
        <f t="shared" si="4"/>
        <v>10</v>
      </c>
      <c r="I24" s="66">
        <f t="shared" si="4"/>
        <v>10</v>
      </c>
      <c r="J24">
        <f t="shared" si="4"/>
        <v>10</v>
      </c>
      <c r="K24" s="66">
        <f t="shared" si="4"/>
        <v>10</v>
      </c>
      <c r="L24">
        <f t="shared" si="4"/>
        <v>10</v>
      </c>
      <c r="M24" s="66">
        <f t="shared" si="4"/>
        <v>10</v>
      </c>
      <c r="N24">
        <f t="shared" si="4"/>
        <v>10</v>
      </c>
      <c r="O24" s="66">
        <f t="shared" si="4"/>
        <v>10</v>
      </c>
      <c r="P24">
        <f t="shared" si="4"/>
        <v>10</v>
      </c>
      <c r="Q24" s="66">
        <f t="shared" si="4"/>
        <v>10</v>
      </c>
      <c r="R24">
        <f t="shared" si="4"/>
        <v>10</v>
      </c>
      <c r="S24" s="66">
        <f t="shared" si="4"/>
        <v>10</v>
      </c>
      <c r="T24">
        <f t="shared" si="4"/>
        <v>10</v>
      </c>
      <c r="U24" s="66">
        <f t="shared" si="4"/>
        <v>10</v>
      </c>
      <c r="V24">
        <f t="shared" si="4"/>
        <v>10</v>
      </c>
      <c r="W24" s="66">
        <f t="shared" si="4"/>
        <v>10</v>
      </c>
      <c r="X24" s="61">
        <f t="shared" si="4"/>
        <v>10</v>
      </c>
    </row>
    <row r="25" spans="1:24" x14ac:dyDescent="0.25">
      <c r="A25" s="28" t="s">
        <v>17</v>
      </c>
      <c r="C25" s="66"/>
      <c r="E25" s="66"/>
      <c r="G25" s="66"/>
      <c r="I25" s="66"/>
      <c r="K25" s="66"/>
      <c r="M25" s="66"/>
      <c r="O25" s="66"/>
      <c r="P25">
        <f>COUNTIF(P7:P16,"Not applicable")</f>
        <v>0</v>
      </c>
      <c r="Q25" s="66"/>
      <c r="S25" s="66"/>
      <c r="U25" s="66"/>
      <c r="W25" s="66"/>
      <c r="X25" s="61"/>
    </row>
    <row r="26" spans="1:24" x14ac:dyDescent="0.25">
      <c r="A26" s="29" t="s">
        <v>57</v>
      </c>
      <c r="B26" s="60">
        <f t="shared" ref="B26:X26" si="5">COUNTA(B7:B16)</f>
        <v>0</v>
      </c>
      <c r="C26" s="59">
        <f t="shared" si="5"/>
        <v>0</v>
      </c>
      <c r="D26" s="60">
        <f t="shared" si="5"/>
        <v>0</v>
      </c>
      <c r="E26" s="59">
        <f t="shared" si="5"/>
        <v>0</v>
      </c>
      <c r="F26" s="60">
        <f t="shared" si="5"/>
        <v>0</v>
      </c>
      <c r="G26" s="59">
        <f t="shared" si="5"/>
        <v>0</v>
      </c>
      <c r="H26" s="60">
        <f t="shared" si="5"/>
        <v>0</v>
      </c>
      <c r="I26" s="59">
        <f t="shared" si="5"/>
        <v>0</v>
      </c>
      <c r="J26" s="60">
        <f t="shared" si="5"/>
        <v>0</v>
      </c>
      <c r="K26" s="59">
        <f t="shared" si="5"/>
        <v>0</v>
      </c>
      <c r="L26" s="60">
        <f t="shared" si="5"/>
        <v>0</v>
      </c>
      <c r="M26" s="59">
        <f t="shared" si="5"/>
        <v>0</v>
      </c>
      <c r="N26" s="60">
        <f t="shared" si="5"/>
        <v>0</v>
      </c>
      <c r="O26" s="59">
        <f t="shared" si="5"/>
        <v>0</v>
      </c>
      <c r="P26" s="60">
        <f t="shared" si="5"/>
        <v>0</v>
      </c>
      <c r="Q26" s="59">
        <f t="shared" si="5"/>
        <v>0</v>
      </c>
      <c r="R26" s="60">
        <f t="shared" si="5"/>
        <v>0</v>
      </c>
      <c r="S26" s="59">
        <f t="shared" si="5"/>
        <v>0</v>
      </c>
      <c r="T26" s="60">
        <f t="shared" si="5"/>
        <v>0</v>
      </c>
      <c r="U26" s="59">
        <f t="shared" si="5"/>
        <v>0</v>
      </c>
      <c r="V26" s="60">
        <f t="shared" si="5"/>
        <v>0</v>
      </c>
      <c r="W26" s="59">
        <f t="shared" si="5"/>
        <v>0</v>
      </c>
      <c r="X26" s="63">
        <f t="shared" si="5"/>
        <v>0</v>
      </c>
    </row>
    <row r="27" spans="1:24" x14ac:dyDescent="0.25">
      <c r="A27" s="28"/>
    </row>
    <row r="28" spans="1:24" x14ac:dyDescent="0.25">
      <c r="A28" s="27" t="b">
        <v>0</v>
      </c>
    </row>
    <row r="29" spans="1:24" x14ac:dyDescent="0.25">
      <c r="A29" s="26" t="s">
        <v>16</v>
      </c>
    </row>
    <row r="30" spans="1:24" x14ac:dyDescent="0.25">
      <c r="A30" s="25" t="s">
        <v>15</v>
      </c>
    </row>
    <row r="31" spans="1:24" x14ac:dyDescent="0.25">
      <c r="A31" s="24"/>
    </row>
  </sheetData>
  <mergeCells count="2">
    <mergeCell ref="A1:A2"/>
    <mergeCell ref="B3:C3"/>
  </mergeCells>
  <dataValidations count="7">
    <dataValidation type="list" allowBlank="1" showInputMessage="1" showErrorMessage="1" sqref="U7:U17">
      <formula1>"All, Most ,Some,None"</formula1>
    </dataValidation>
    <dataValidation type="list" allowBlank="1" showInputMessage="1" showErrorMessage="1" sqref="W7:W17">
      <formula1>"Yes - MRCP,Yes - Endoscopic, Yes - both,No"</formula1>
    </dataValidation>
    <dataValidation type="list" allowBlank="1" showInputMessage="1" showErrorMessage="1" sqref="M7:M17">
      <formula1>"Gallstones ruled out,Gallstones present,Unknown/unclear"</formula1>
    </dataValidation>
    <dataValidation type="list" allowBlank="1" showInputMessage="1" showErrorMessage="1" sqref="O7:O17">
      <formula1>"During index admission,Within two weeks of discharge,No"</formula1>
    </dataValidation>
    <dataValidation type="list" allowBlank="1" showInputMessage="1" showErrorMessage="1" sqref="F7:H17 J7:L17 N7:N17 X7:X17 V7:V17 Q7:T17 C7:D17">
      <formula1>"Yes,No"</formula1>
    </dataValidation>
    <dataValidation type="list" allowBlank="1" showInputMessage="1" showErrorMessage="1" sqref="B7:B17">
      <formula1>"Gallstones,Alcohol,Drugs,Post ERCP,Other,Unknown"</formula1>
    </dataValidation>
    <dataValidation type="list" allowBlank="1" showInputMessage="1" showErrorMessage="1" sqref="P7:P17">
      <formula1>"Yes,No,Not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showGridLines="0" topLeftCell="B1" zoomScale="90" zoomScaleNormal="90" workbookViewId="0">
      <selection activeCell="M14" sqref="M14"/>
    </sheetView>
  </sheetViews>
  <sheetFormatPr defaultRowHeight="15" x14ac:dyDescent="0.25"/>
  <cols>
    <col min="1" max="8" width="9.140625" style="1"/>
    <col min="9" max="9" width="4" style="1" customWidth="1"/>
    <col min="10" max="10" width="8.85546875" style="1" customWidth="1"/>
    <col min="11" max="11" width="9.7109375" style="1" customWidth="1"/>
    <col min="12" max="12" width="9.85546875" style="1" customWidth="1"/>
    <col min="13" max="13" width="9.42578125" style="1" customWidth="1"/>
    <col min="14" max="14" width="9.7109375" style="1" customWidth="1"/>
    <col min="15" max="15" width="9.140625" style="1" customWidth="1"/>
    <col min="16" max="17" width="9.7109375" style="1" customWidth="1"/>
    <col min="18" max="18" width="7.7109375" style="1" customWidth="1"/>
    <col min="19" max="19" width="23.5703125" style="1" customWidth="1"/>
    <col min="20" max="20" width="13" style="1" customWidth="1"/>
    <col min="21" max="29" width="7.7109375" style="1" customWidth="1"/>
    <col min="30" max="30" width="31.28515625" style="1" customWidth="1"/>
    <col min="31" max="31" width="7.7109375" style="1" customWidth="1"/>
    <col min="32" max="32" width="17.140625" style="1" customWidth="1"/>
    <col min="33" max="33" width="7.28515625" style="1" customWidth="1"/>
    <col min="34" max="34" width="8.7109375" style="1" customWidth="1"/>
    <col min="35" max="35" width="4.42578125" style="1" customWidth="1"/>
    <col min="36" max="36" width="6.85546875" style="1" customWidth="1"/>
    <col min="37" max="37" width="4.42578125" style="1" customWidth="1"/>
    <col min="38" max="38" width="4" style="1" customWidth="1"/>
    <col min="39" max="53" width="4.42578125" style="1" customWidth="1"/>
    <col min="54" max="16384" width="9.140625" style="1"/>
  </cols>
  <sheetData>
    <row r="1" spans="1:28" x14ac:dyDescent="0.25">
      <c r="A1" s="98" t="s">
        <v>76</v>
      </c>
      <c r="B1" s="98"/>
      <c r="C1" s="98"/>
      <c r="D1" s="98"/>
      <c r="E1" s="98"/>
      <c r="F1" s="98"/>
      <c r="G1" s="98"/>
      <c r="H1" s="98"/>
      <c r="I1" s="98"/>
    </row>
    <row r="2" spans="1:28" x14ac:dyDescent="0.25">
      <c r="J2" s="101" t="s">
        <v>77</v>
      </c>
      <c r="K2" s="102"/>
      <c r="L2" s="102"/>
      <c r="M2" s="102"/>
      <c r="N2" s="102"/>
      <c r="O2" s="102"/>
      <c r="P2" s="102"/>
      <c r="Q2" s="103"/>
    </row>
    <row r="3" spans="1:28" ht="30" customHeight="1" x14ac:dyDescent="0.25">
      <c r="J3" s="67">
        <v>2</v>
      </c>
      <c r="K3" s="67">
        <v>7</v>
      </c>
      <c r="L3" s="67">
        <v>8</v>
      </c>
      <c r="M3" s="67">
        <v>9</v>
      </c>
      <c r="N3" s="67">
        <v>10</v>
      </c>
      <c r="O3" s="67">
        <v>13</v>
      </c>
      <c r="P3" s="67">
        <v>17</v>
      </c>
      <c r="Q3" s="67">
        <v>18</v>
      </c>
    </row>
    <row r="4" spans="1:28" x14ac:dyDescent="0.25">
      <c r="J4" s="68">
        <v>3</v>
      </c>
      <c r="K4" s="68">
        <v>7</v>
      </c>
      <c r="L4" s="68">
        <v>10</v>
      </c>
      <c r="M4" s="68">
        <v>12</v>
      </c>
      <c r="N4" s="68">
        <v>14</v>
      </c>
      <c r="O4" s="68">
        <v>18</v>
      </c>
      <c r="P4" s="69">
        <v>21</v>
      </c>
      <c r="Q4" s="68">
        <v>23</v>
      </c>
      <c r="S4" s="99" t="s">
        <v>78</v>
      </c>
      <c r="T4" s="100" t="s">
        <v>79</v>
      </c>
    </row>
    <row r="5" spans="1:28" x14ac:dyDescent="0.25">
      <c r="J5" s="68">
        <v>4</v>
      </c>
      <c r="K5" s="68">
        <v>8</v>
      </c>
      <c r="L5" s="68">
        <v>11</v>
      </c>
      <c r="M5" s="68">
        <v>13</v>
      </c>
      <c r="N5" s="68">
        <v>15</v>
      </c>
      <c r="O5" s="68">
        <v>19</v>
      </c>
      <c r="P5" s="68">
        <v>22</v>
      </c>
      <c r="Q5" s="80"/>
      <c r="R5" s="79"/>
      <c r="S5" s="99"/>
      <c r="T5" s="100"/>
    </row>
    <row r="6" spans="1:28" x14ac:dyDescent="0.25">
      <c r="J6" s="68">
        <v>5</v>
      </c>
      <c r="K6" s="68">
        <v>9</v>
      </c>
      <c r="L6" s="70"/>
      <c r="M6" s="70"/>
      <c r="N6" s="68">
        <v>16</v>
      </c>
      <c r="O6" s="68">
        <v>20</v>
      </c>
      <c r="P6" s="80"/>
      <c r="Q6" s="71"/>
      <c r="R6" s="79"/>
      <c r="S6" s="99"/>
      <c r="T6" s="100"/>
    </row>
    <row r="7" spans="1:28" x14ac:dyDescent="0.25">
      <c r="J7" s="68">
        <v>6</v>
      </c>
      <c r="K7" s="70"/>
      <c r="L7" s="70"/>
      <c r="M7" s="70"/>
      <c r="N7" s="68">
        <v>17</v>
      </c>
      <c r="O7" s="70"/>
      <c r="P7" s="71"/>
      <c r="Q7" s="71"/>
      <c r="R7" s="79"/>
      <c r="S7" s="99"/>
      <c r="T7" s="100"/>
    </row>
    <row r="8" spans="1:28" x14ac:dyDescent="0.25">
      <c r="J8" s="72"/>
      <c r="K8" s="72"/>
      <c r="L8" s="72"/>
      <c r="M8" s="72"/>
      <c r="N8" s="72"/>
      <c r="O8" s="72"/>
      <c r="P8" s="78"/>
      <c r="Q8" s="70"/>
      <c r="S8" s="99"/>
      <c r="T8" s="100"/>
    </row>
    <row r="9" spans="1:28" x14ac:dyDescent="0.25">
      <c r="J9" s="72"/>
      <c r="K9" s="72"/>
      <c r="L9" s="72"/>
      <c r="M9" s="72"/>
      <c r="N9" s="72"/>
      <c r="O9" s="72"/>
      <c r="Q9" s="72"/>
      <c r="S9" s="73" t="s">
        <v>80</v>
      </c>
      <c r="T9" s="91">
        <v>1</v>
      </c>
    </row>
    <row r="10" spans="1:28" x14ac:dyDescent="0.25">
      <c r="J10" s="72"/>
      <c r="K10" s="72"/>
      <c r="L10" s="72"/>
      <c r="M10" s="72"/>
      <c r="N10" s="72"/>
      <c r="O10" s="72"/>
      <c r="Q10" s="72"/>
      <c r="S10" s="73" t="s">
        <v>81</v>
      </c>
      <c r="T10" s="92">
        <v>0.5</v>
      </c>
    </row>
    <row r="12" spans="1:28" x14ac:dyDescent="0.25">
      <c r="J12" s="101" t="s">
        <v>82</v>
      </c>
      <c r="K12" s="102"/>
      <c r="L12" s="102"/>
      <c r="M12" s="102"/>
      <c r="N12" s="102"/>
      <c r="O12" s="102"/>
      <c r="P12" s="102"/>
      <c r="Q12" s="103"/>
    </row>
    <row r="13" spans="1:28" ht="30" customHeight="1" x14ac:dyDescent="0.25">
      <c r="I13" s="79"/>
      <c r="J13" s="67">
        <v>2</v>
      </c>
      <c r="K13" s="67">
        <v>7</v>
      </c>
      <c r="L13" s="67">
        <v>8</v>
      </c>
      <c r="M13" s="67">
        <v>9</v>
      </c>
      <c r="N13" s="67">
        <v>10</v>
      </c>
      <c r="O13" s="67">
        <v>13</v>
      </c>
      <c r="P13" s="67">
        <v>17</v>
      </c>
      <c r="Q13" s="67">
        <v>18</v>
      </c>
    </row>
    <row r="14" spans="1:28" ht="15" customHeight="1" x14ac:dyDescent="0.25">
      <c r="I14" s="79"/>
      <c r="J14" s="89" t="str">
        <f>IF('Audit Tool'!D20="%","No data",'Audit Tool'!D20)</f>
        <v>No data</v>
      </c>
      <c r="K14" s="89" t="str">
        <f>IF('Audit Tool'!H20="%","No data",'Audit Tool'!H20)</f>
        <v>No data</v>
      </c>
      <c r="L14" s="89" t="str">
        <f>IF('Audit Tool'!K$20="%","No data",'Audit Tool'!K$20)</f>
        <v>No data</v>
      </c>
      <c r="M14" s="89" t="str">
        <f>IF('Audit Tool'!M$20="%","No data",'Audit Tool'!M$20)</f>
        <v>No data</v>
      </c>
      <c r="N14" s="89" t="str">
        <f>IF('Audit Tool'!O$20="%","No data",'Audit Tool'!O$20)</f>
        <v>No data</v>
      </c>
      <c r="O14" s="89" t="str">
        <f>IF('Audit Tool'!S$20="%","No data",'Audit Tool'!S$20)</f>
        <v>No data</v>
      </c>
      <c r="P14" s="89" t="str">
        <f>IF('Audit Tool'!V$20="%","No data",'Audit Tool'!V$20)</f>
        <v>No data</v>
      </c>
      <c r="Q14" s="89" t="str">
        <f>IF('Audit Tool'!X$20="%","No data",'Audit Tool'!X$20)</f>
        <v>No data</v>
      </c>
    </row>
    <row r="15" spans="1:28" x14ac:dyDescent="0.25">
      <c r="I15" s="79"/>
      <c r="J15" s="89" t="str">
        <f>IF('Audit Tool'!F20="%","No data",'Audit Tool'!F20)</f>
        <v>No data</v>
      </c>
      <c r="K15" s="89" t="str">
        <f>IF('Audit Tool'!J20="%","No data",'Audit Tool'!J20)</f>
        <v>No data</v>
      </c>
      <c r="L15" s="89" t="str">
        <f>IF('Audit Tool'!L$20="%","No data",'Audit Tool'!L$20)</f>
        <v>No data</v>
      </c>
      <c r="M15" s="89" t="str">
        <f>IF('Audit Tool'!N$20="%","No data",'Audit Tool'!N$20)</f>
        <v>No data</v>
      </c>
      <c r="N15" s="89" t="str">
        <f>IF('Audit Tool'!P$20="%","No data",'Audit Tool'!P$20)</f>
        <v>No data</v>
      </c>
      <c r="O15" s="89" t="str">
        <f>IF('Audit Tool'!T$20="%","No data",'Audit Tool'!T$20)</f>
        <v>No data</v>
      </c>
      <c r="P15" s="89" t="str">
        <f>IF('Audit Tool'!W$20="%","No data",'Audit Tool'!W$20)</f>
        <v>No data</v>
      </c>
      <c r="Q15" s="84"/>
    </row>
    <row r="16" spans="1:28" x14ac:dyDescent="0.25">
      <c r="I16" s="79"/>
      <c r="J16" s="89" t="str">
        <f>IF('Audit Tool'!G20="%","No data",'Audit Tool'!G20)</f>
        <v>No data</v>
      </c>
      <c r="K16" s="83"/>
      <c r="L16" s="85"/>
      <c r="M16" s="86"/>
      <c r="N16" s="89" t="str">
        <f>IF('Audit Tool'!Q$20="%","No data",'Audit Tool'!Q$20)</f>
        <v>No data</v>
      </c>
      <c r="O16" s="89" t="str">
        <f>IF('Audit Tool'!U$20="%","No data",'Audit Tool'!U$20)</f>
        <v>No data</v>
      </c>
      <c r="P16" s="85"/>
      <c r="Q16" s="87"/>
      <c r="AB16" s="71"/>
    </row>
    <row r="17" spans="9:29" x14ac:dyDescent="0.25">
      <c r="I17" s="79"/>
      <c r="J17" s="72"/>
      <c r="K17" s="72"/>
      <c r="L17" s="83"/>
      <c r="M17" s="88"/>
      <c r="N17" s="89" t="str">
        <f>IF('Audit Tool'!R$20="%","No data",'Audit Tool'!R$20)</f>
        <v>No data</v>
      </c>
      <c r="O17" s="83"/>
      <c r="P17" s="87"/>
      <c r="Q17" s="87"/>
      <c r="AB17" s="72"/>
    </row>
    <row r="18" spans="9:29" x14ac:dyDescent="0.25">
      <c r="L18" s="72"/>
      <c r="M18" s="72"/>
      <c r="N18" s="72"/>
      <c r="O18" s="72"/>
      <c r="P18" s="70"/>
      <c r="Q18" s="72"/>
      <c r="S18" s="72"/>
      <c r="W18" s="74"/>
    </row>
    <row r="19" spans="9:29" ht="30" customHeight="1" x14ac:dyDescent="0.25"/>
    <row r="20" spans="9:29" x14ac:dyDescent="0.25">
      <c r="R20" s="70"/>
    </row>
    <row r="21" spans="9:29" x14ac:dyDescent="0.25">
      <c r="R21" s="70"/>
    </row>
    <row r="22" spans="9:29" x14ac:dyDescent="0.25">
      <c r="J22" s="93" t="s">
        <v>83</v>
      </c>
      <c r="K22" s="94"/>
      <c r="L22" s="94"/>
      <c r="M22" s="94"/>
      <c r="N22" s="94"/>
      <c r="O22" s="94"/>
      <c r="P22" s="94"/>
      <c r="Q22" s="94"/>
      <c r="R22" s="70"/>
    </row>
    <row r="23" spans="9:29" x14ac:dyDescent="0.25">
      <c r="J23" s="90" t="str">
        <f>IF(J14="No data", "No data", IF(J14="NA","NA",IF(J14="%","%", SUM(J14:J14)/COUNT(J14:J14))))</f>
        <v>No data</v>
      </c>
      <c r="K23" s="90" t="str">
        <f>IF(K14="No data", "No data", IF(K14="NA","NA",IF(K14="%","%", SUM(K14:K14)/COUNT(K14:K14))))</f>
        <v>No data</v>
      </c>
      <c r="L23" s="90" t="str">
        <f>IF(L14="No data", "No data", IF(L14="NA","NA",IF(L14="%","%", SUM(L14:L15)/COUNT(L14:L15))))</f>
        <v>No data</v>
      </c>
      <c r="M23" s="90" t="str">
        <f>IF(M14="No data", "No data", IF(M14="NA","NA",IF(M14="%","%", SUM(M14:M15)/COUNT(M14:M15))))</f>
        <v>No data</v>
      </c>
      <c r="N23" s="90" t="str">
        <f>IF(N14="No data", "No data", IF(N14="NA","NA",IF(N14="%","%", SUM(N14:N15)/COUNT(N14:N15))))</f>
        <v>No data</v>
      </c>
      <c r="O23" s="90" t="str">
        <f t="shared" ref="O23" si="0">IF(O14="No data", "No data", IF(O14="NA","NA",IF(O14="%","%", SUM(O14:O14)/COUNT(O14:O14))))</f>
        <v>No data</v>
      </c>
      <c r="P23" s="90" t="str">
        <f>IF(P14="No data", "No data", IF(P14="NA","NA",IF(P14="%","%", SUM(P14:P17)/COUNT(P14:P17))))</f>
        <v>No data</v>
      </c>
      <c r="Q23" s="90" t="str">
        <f>IF(Q14="No data", "No data", IF(Q14="NA","NA",IF(Q14="%","%", SUM(Q14:Q17)/COUNT(Q14:Q17))))</f>
        <v>No data</v>
      </c>
      <c r="R23" s="70"/>
      <c r="S23" s="76"/>
    </row>
    <row r="24" spans="9:29" x14ac:dyDescent="0.25">
      <c r="R24" s="70"/>
    </row>
    <row r="25" spans="9:29" x14ac:dyDescent="0.25">
      <c r="R25" s="70"/>
    </row>
    <row r="26" spans="9:29" x14ac:dyDescent="0.25">
      <c r="R26" s="70"/>
    </row>
    <row r="27" spans="9:29" x14ac:dyDescent="0.25">
      <c r="R27" s="70"/>
    </row>
    <row r="28" spans="9:29" x14ac:dyDescent="0.25">
      <c r="R28" s="70"/>
    </row>
    <row r="29" spans="9:29" x14ac:dyDescent="0.25">
      <c r="R29" s="70"/>
    </row>
    <row r="30" spans="9:29" x14ac:dyDescent="0.25">
      <c r="R30" s="70"/>
    </row>
    <row r="31" spans="9:29" x14ac:dyDescent="0.25">
      <c r="R31" s="70"/>
    </row>
    <row r="32" spans="9:29" x14ac:dyDescent="0.25">
      <c r="AC32" s="70"/>
    </row>
    <row r="33" spans="18:29" x14ac:dyDescent="0.25">
      <c r="AB33" s="77"/>
      <c r="AC33" s="70"/>
    </row>
    <row r="34" spans="18:29" x14ac:dyDescent="0.25">
      <c r="R34" s="81"/>
      <c r="U34" s="81"/>
      <c r="V34" s="81"/>
      <c r="W34" s="81"/>
      <c r="X34" s="81"/>
      <c r="Y34" s="81"/>
      <c r="Z34" s="81"/>
      <c r="AA34" s="81"/>
      <c r="AB34" s="82"/>
    </row>
    <row r="35" spans="18:29" x14ac:dyDescent="0.25">
      <c r="R35" s="75" t="e">
        <f>IF(#REF!="No data", "No data", IF(#REF!="NA","NA",IF(#REF!="%","%", SUM(#REF!)/COUNT(#REF!))))</f>
        <v>#REF!</v>
      </c>
      <c r="S35" s="81"/>
      <c r="T35" s="81"/>
      <c r="U35" s="75" t="e">
        <f>IF(#REF!="No data", "No data", IF(#REF!="NA","NA",IF(#REF!="%","%", SUM(#REF!)/COUNT(#REF!))))</f>
        <v>#REF!</v>
      </c>
      <c r="V35" s="75" t="e">
        <f>IF(#REF!="No data", "No data", IF(#REF!="NA","NA",IF(#REF!="%","%", SUM(#REF!)/COUNT(#REF!))))</f>
        <v>#REF!</v>
      </c>
      <c r="W35" s="75" t="e">
        <f>IF(#REF!="No data", "No data", IF(#REF!="NA","NA",IF(#REF!="%","%", SUM(#REF!)/COUNT(#REF!))))</f>
        <v>#REF!</v>
      </c>
      <c r="X35" s="75" t="e">
        <f>IF(#REF!="No data", "No data", IF(#REF!="NA","NA",IF(#REF!="%","%", SUM(#REF!)/COUNT(#REF!))))</f>
        <v>#REF!</v>
      </c>
      <c r="Y35" s="75" t="e">
        <f>IF(#REF!="No data", "No data", IF(#REF!="NA","NA",IF(#REF!="%","%", SUM(#REF!)/COUNT(#REF!))))</f>
        <v>#REF!</v>
      </c>
      <c r="Z35" s="75" t="e">
        <f>IF(#REF!="No data", "No data", IF(#REF!="NA","NA",IF(#REF!="%","%", SUM(#REF!)/COUNT(#REF!))))</f>
        <v>#REF!</v>
      </c>
      <c r="AA35" s="75" t="e">
        <f>IF(#REF!="No data", "No data", IF(#REF!="NA","NA",IF(#REF!="%","%", SUM(#REF!)/COUNT(#REF!))))</f>
        <v>#REF!</v>
      </c>
      <c r="AB35" s="75" t="e">
        <f>IF(#REF!="No data", "No data", IF(#REF!="NA","NA",IF(#REF!="%","%", SUM(#REF!)/COUNT(#REF!))))</f>
        <v>#REF!</v>
      </c>
    </row>
    <row r="36" spans="18:29" x14ac:dyDescent="0.25">
      <c r="S36" s="75" t="e">
        <f>IF(#REF!="No data", "No data", IF(#REF!="NA","NA",IF(#REF!="%","%", SUM(#REF!)/COUNT(#REF!))))</f>
        <v>#REF!</v>
      </c>
      <c r="T36" s="75" t="e">
        <f>IF(#REF!="No data", "No data", IF(#REF!="NA","NA",IF(#REF!="%","%", SUM(#REF!)/COUNT(#REF!))))</f>
        <v>#REF!</v>
      </c>
    </row>
  </sheetData>
  <mergeCells count="5">
    <mergeCell ref="A1:I1"/>
    <mergeCell ref="S4:S8"/>
    <mergeCell ref="T4:T8"/>
    <mergeCell ref="J2:Q2"/>
    <mergeCell ref="J12:Q12"/>
  </mergeCells>
  <conditionalFormatting sqref="R35">
    <cfRule type="expression" dxfId="30" priority="56">
      <formula>(R35="")</formula>
    </cfRule>
    <cfRule type="expression" dxfId="29" priority="57">
      <formula>(R35="%")</formula>
    </cfRule>
    <cfRule type="expression" dxfId="28" priority="58">
      <formula>(R35="NA")</formula>
    </cfRule>
    <cfRule type="expression" dxfId="27" priority="59">
      <formula>(R35="no data")</formula>
    </cfRule>
    <cfRule type="cellIs" dxfId="26" priority="60" operator="greaterThanOrEqual">
      <formula>$T$9</formula>
    </cfRule>
    <cfRule type="cellIs" dxfId="25" priority="61" operator="lessThan">
      <formula>$T$10</formula>
    </cfRule>
    <cfRule type="cellIs" dxfId="24" priority="62" operator="between">
      <formula>$T$10</formula>
      <formula>$T$9</formula>
    </cfRule>
  </conditionalFormatting>
  <conditionalFormatting sqref="Y35:Z35">
    <cfRule type="expression" dxfId="23" priority="63">
      <formula>(Y35="")</formula>
    </cfRule>
    <cfRule type="expression" dxfId="22" priority="64">
      <formula>(Y35="%")</formula>
    </cfRule>
    <cfRule type="expression" dxfId="21" priority="65">
      <formula>(Y35="NA")</formula>
    </cfRule>
    <cfRule type="expression" dxfId="20" priority="66">
      <formula>(Y35="NO data")</formula>
    </cfRule>
    <cfRule type="cellIs" dxfId="19" priority="67" operator="greaterThanOrEqual">
      <formula>$T$9</formula>
    </cfRule>
    <cfRule type="cellIs" dxfId="18" priority="68" operator="lessThan">
      <formula>$T$10</formula>
    </cfRule>
    <cfRule type="cellIs" dxfId="17" priority="69" operator="between">
      <formula>$T$10</formula>
      <formula>$T$9</formula>
    </cfRule>
  </conditionalFormatting>
  <conditionalFormatting sqref="K15:P15 N16:N17 O16 J15:J16 J14:Q14">
    <cfRule type="cellIs" dxfId="16" priority="17" operator="lessThan">
      <formula>$T$10</formula>
    </cfRule>
  </conditionalFormatting>
  <conditionalFormatting sqref="L15:P15 N16:N17 O16 J14:Q14">
    <cfRule type="cellIs" dxfId="15" priority="18" operator="between">
      <formula>($T$9-1)</formula>
      <formula>$T10</formula>
    </cfRule>
  </conditionalFormatting>
  <conditionalFormatting sqref="K15:P15 N16:N17 O16 J15:J16 J14:Q14">
    <cfRule type="cellIs" dxfId="14" priority="8" operator="greaterThan">
      <formula>$T$9</formula>
    </cfRule>
    <cfRule type="cellIs" dxfId="13" priority="9" operator="equal">
      <formula>$T$9</formula>
    </cfRule>
  </conditionalFormatting>
  <conditionalFormatting sqref="Q14 J15:J16">
    <cfRule type="containsText" dxfId="12" priority="7" operator="containsText" text="No data">
      <formula>NOT(ISERROR(SEARCH("No data",J14)))</formula>
    </cfRule>
  </conditionalFormatting>
  <conditionalFormatting sqref="K15:P15 N16:N17 O16 J14:Q14">
    <cfRule type="containsText" dxfId="11" priority="6" operator="containsText" text="No data">
      <formula>NOT(ISERROR(SEARCH("No data",J14)))</formula>
    </cfRule>
  </conditionalFormatting>
  <conditionalFormatting sqref="J23:Q23">
    <cfRule type="containsText" dxfId="10" priority="1" operator="containsText" text="No data">
      <formula>NOT(ISERROR(SEARCH("No data",J23)))</formula>
    </cfRule>
    <cfRule type="cellIs" dxfId="9" priority="2" operator="greaterThan">
      <formula>$T$9</formula>
    </cfRule>
    <cfRule type="cellIs" dxfId="8" priority="3" operator="equal">
      <formula>$T$9</formula>
    </cfRule>
    <cfRule type="cellIs" dxfId="7" priority="4" operator="lessThan">
      <formula>$T$10</formula>
    </cfRule>
    <cfRule type="cellIs" dxfId="6" priority="5" operator="between">
      <formula>$T$10</formula>
      <formula>$T$9</formula>
    </cfRule>
  </conditionalFormatting>
  <conditionalFormatting sqref="J15:J16 K15">
    <cfRule type="cellIs" dxfId="5" priority="71" operator="between">
      <formula>($T$9-1)</formula>
      <formula>$T12</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topLeftCell="A3" workbookViewId="0">
      <selection activeCell="B6" sqref="B6"/>
    </sheetView>
  </sheetViews>
  <sheetFormatPr defaultRowHeight="15" x14ac:dyDescent="0.25"/>
  <cols>
    <col min="1" max="1" width="9.28515625" customWidth="1"/>
    <col min="2" max="2" width="111.42578125" bestFit="1" customWidth="1"/>
  </cols>
  <sheetData>
    <row r="1" spans="1:2" ht="18.75" x14ac:dyDescent="0.3">
      <c r="A1" s="104" t="s">
        <v>10</v>
      </c>
      <c r="B1" s="104"/>
    </row>
    <row r="2" spans="1:2" x14ac:dyDescent="0.25">
      <c r="A2" s="105"/>
      <c r="B2" s="105"/>
    </row>
    <row r="3" spans="1:2" ht="50.25" customHeight="1" x14ac:dyDescent="0.25">
      <c r="A3" s="17">
        <v>2</v>
      </c>
      <c r="B3" s="18" t="s">
        <v>70</v>
      </c>
    </row>
    <row r="4" spans="1:2" ht="81" customHeight="1" x14ac:dyDescent="0.25">
      <c r="A4" s="17">
        <v>7</v>
      </c>
      <c r="B4" s="20" t="s">
        <v>71</v>
      </c>
    </row>
    <row r="5" spans="1:2" ht="68.25" customHeight="1" x14ac:dyDescent="0.25">
      <c r="A5" s="17">
        <v>8</v>
      </c>
      <c r="B5" s="18" t="s">
        <v>72</v>
      </c>
    </row>
    <row r="6" spans="1:2" ht="64.5" customHeight="1" x14ac:dyDescent="0.25">
      <c r="A6" s="17">
        <v>9</v>
      </c>
      <c r="B6" s="19" t="s">
        <v>73</v>
      </c>
    </row>
    <row r="7" spans="1:2" ht="96" customHeight="1" x14ac:dyDescent="0.25">
      <c r="A7" s="22">
        <v>10</v>
      </c>
      <c r="B7" s="19" t="s">
        <v>74</v>
      </c>
    </row>
    <row r="8" spans="1:2" ht="63.75" customHeight="1" x14ac:dyDescent="0.25">
      <c r="A8" s="22">
        <v>13</v>
      </c>
      <c r="B8" s="21" t="s">
        <v>69</v>
      </c>
    </row>
    <row r="9" spans="1:2" ht="64.5" customHeight="1" x14ac:dyDescent="0.25">
      <c r="A9" s="22">
        <v>17</v>
      </c>
      <c r="B9" s="21" t="s">
        <v>14</v>
      </c>
    </row>
    <row r="10" spans="1:2" ht="64.5" customHeight="1" x14ac:dyDescent="0.25">
      <c r="A10" s="22">
        <v>18</v>
      </c>
      <c r="B10" s="21" t="s">
        <v>75</v>
      </c>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Instructions</vt:lpstr>
      <vt:lpstr>Audit Tool</vt:lpstr>
      <vt:lpstr>Summary</vt:lpstr>
      <vt:lpstr>Recommendations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kkelly</cp:lastModifiedBy>
  <dcterms:created xsi:type="dcterms:W3CDTF">2015-07-24T13:15:51Z</dcterms:created>
  <dcterms:modified xsi:type="dcterms:W3CDTF">2017-08-18T14:20:52Z</dcterms:modified>
</cp:coreProperties>
</file>