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2.xml" ContentType="application/vnd.ms-office.chartstyle+xml"/>
  <Override PartName="/xl/charts/style3.xml" ContentType="application/vnd.ms-office.chartstyle+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xl/charts/colors2.xml" ContentType="application/vnd.ms-office.chartcolorstyle+xml"/>
  <Override PartName="/xl/charts/colors3.xml" ContentType="application/vnd.ms-office.chartcolorstyle+xml"/>
  <Override PartName="/xl/charts/colors1.xml" ContentType="application/vnd.ms-office.chartcolorsty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155"/>
  </bookViews>
  <sheets>
    <sheet name="Introduction" sheetId="11" r:id="rId1"/>
    <sheet name="Instructions" sheetId="12" r:id="rId2"/>
    <sheet name="Standards" sheetId="2" r:id="rId3"/>
    <sheet name="Recording" sheetId="3" r:id="rId4"/>
    <sheet name="Respiratory compromise" sheetId="5" r:id="rId5"/>
    <sheet name="Clinical" sheetId="7" r:id="rId6"/>
    <sheet name="Results" sheetId="9" r:id="rId7"/>
    <sheet name="Recommendations" sheetId="8" r:id="rId8"/>
  </sheets>
  <externalReferences>
    <externalReference r:id="rId9"/>
    <externalReference r:id="rId10"/>
  </externalReferences>
  <definedNames>
    <definedName name="Answer1">[1]answer_sheet!$A$2:$A$3</definedName>
    <definedName name="Answer2">'[2]answer sheet'!$A$3:$A$5</definedName>
    <definedName name="Answer3a">'[2]answer sheet'!#REF!</definedName>
    <definedName name="Asnwer10">#REF!</definedName>
    <definedName name="_xlnm.Print_Area" localSheetId="6">Results!$A$1:$T$36</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7"/>
  <c r="H7" l="1"/>
  <c r="H8"/>
  <c r="H9"/>
  <c r="H10"/>
  <c r="H11"/>
  <c r="H12"/>
  <c r="H13"/>
  <c r="H14"/>
  <c r="H15"/>
  <c r="H16"/>
  <c r="O6" l="1"/>
  <c r="O10"/>
  <c r="O11"/>
  <c r="O12"/>
  <c r="O13"/>
  <c r="O14"/>
  <c r="O15"/>
  <c r="O16"/>
  <c r="O7"/>
  <c r="O8"/>
  <c r="O9"/>
  <c r="B12" i="9"/>
  <c r="A13"/>
  <c r="B13"/>
  <c r="A14"/>
  <c r="B14"/>
  <c r="A15"/>
  <c r="B15"/>
  <c r="A16"/>
  <c r="B16"/>
  <c r="O17" i="7" l="1"/>
  <c r="O18"/>
  <c r="O19"/>
  <c r="H18" l="1"/>
  <c r="O20"/>
  <c r="E16" i="9" s="1"/>
  <c r="H17" i="7"/>
  <c r="A11" i="9"/>
  <c r="B11"/>
  <c r="C16" l="1"/>
  <c r="D16"/>
  <c r="H20" i="7"/>
  <c r="D14" i="9" s="1"/>
  <c r="S16" i="3"/>
  <c r="S7"/>
  <c r="S8"/>
  <c r="S9"/>
  <c r="S10"/>
  <c r="S11"/>
  <c r="S12"/>
  <c r="S13"/>
  <c r="S14"/>
  <c r="S15"/>
  <c r="S6"/>
  <c r="L7"/>
  <c r="L8"/>
  <c r="L9"/>
  <c r="L10"/>
  <c r="L11"/>
  <c r="L12"/>
  <c r="L13"/>
  <c r="L14"/>
  <c r="L15"/>
  <c r="L16"/>
  <c r="L6"/>
  <c r="G7"/>
  <c r="G8"/>
  <c r="G9"/>
  <c r="G10"/>
  <c r="G11"/>
  <c r="G12"/>
  <c r="G13"/>
  <c r="G14"/>
  <c r="G15"/>
  <c r="G6"/>
  <c r="B7" i="9"/>
  <c r="D7" i="3"/>
  <c r="D8"/>
  <c r="D9"/>
  <c r="D10"/>
  <c r="D11"/>
  <c r="D12"/>
  <c r="D13"/>
  <c r="D14"/>
  <c r="D15"/>
  <c r="D16"/>
  <c r="D6"/>
  <c r="A5" i="9"/>
  <c r="B5"/>
  <c r="A6"/>
  <c r="B6"/>
  <c r="A7"/>
  <c r="A8"/>
  <c r="B8"/>
  <c r="A9"/>
  <c r="B9"/>
  <c r="B4"/>
  <c r="A4"/>
  <c r="C14" l="1"/>
  <c r="D17" i="3"/>
  <c r="D18"/>
  <c r="G17"/>
  <c r="G18"/>
  <c r="L18"/>
  <c r="L17"/>
  <c r="S17"/>
  <c r="S18"/>
  <c r="K17" i="7"/>
  <c r="K18"/>
  <c r="D20" i="3" l="1"/>
  <c r="C4" i="9" s="1"/>
  <c r="G20" i="3"/>
  <c r="C5" i="9" s="1"/>
  <c r="L20" i="3"/>
  <c r="D6" i="9" s="1"/>
  <c r="S20" i="3"/>
  <c r="C9" i="9" s="1"/>
  <c r="K20" i="7"/>
  <c r="D4" i="9" l="1"/>
  <c r="D9"/>
  <c r="C6"/>
  <c r="D5"/>
  <c r="D17" i="7"/>
  <c r="E17"/>
  <c r="F17"/>
  <c r="G17"/>
  <c r="I17"/>
  <c r="J17"/>
  <c r="L17"/>
  <c r="M17"/>
  <c r="N17"/>
  <c r="D18"/>
  <c r="E18"/>
  <c r="F18"/>
  <c r="G18"/>
  <c r="I18"/>
  <c r="J18"/>
  <c r="L18"/>
  <c r="M18"/>
  <c r="N18"/>
  <c r="B17"/>
  <c r="C17"/>
  <c r="B18"/>
  <c r="C18"/>
  <c r="E27" i="3"/>
  <c r="E25"/>
  <c r="E23"/>
  <c r="C31"/>
  <c r="C29"/>
  <c r="C27"/>
  <c r="C25"/>
  <c r="C23"/>
  <c r="M17"/>
  <c r="N17"/>
  <c r="O17"/>
  <c r="P17"/>
  <c r="Q17"/>
  <c r="R17"/>
  <c r="M18"/>
  <c r="N18"/>
  <c r="O18"/>
  <c r="P18"/>
  <c r="Q18"/>
  <c r="R18"/>
  <c r="M19"/>
  <c r="P19"/>
  <c r="Q19"/>
  <c r="E17"/>
  <c r="F17"/>
  <c r="H17"/>
  <c r="J17"/>
  <c r="C18"/>
  <c r="E18"/>
  <c r="F18"/>
  <c r="H18"/>
  <c r="J18"/>
  <c r="B18"/>
  <c r="B17"/>
  <c r="B17" i="5"/>
  <c r="B19" s="1"/>
  <c r="B18"/>
  <c r="C20" i="7" l="1"/>
  <c r="B20" i="5"/>
  <c r="E11" i="9" s="1"/>
  <c r="J20" i="7"/>
  <c r="C15" i="9" s="1"/>
  <c r="Q20" i="3"/>
  <c r="B20" i="7"/>
  <c r="C13" i="9" s="1"/>
  <c r="E20" i="7"/>
  <c r="R20" i="3"/>
  <c r="P20"/>
  <c r="N20"/>
  <c r="D8" i="9" s="1"/>
  <c r="O20" i="3"/>
  <c r="M20"/>
  <c r="C7" i="9" s="1"/>
  <c r="M20" i="7"/>
  <c r="G20"/>
  <c r="N20"/>
  <c r="L20"/>
  <c r="I20"/>
  <c r="F20"/>
  <c r="D20"/>
  <c r="C17" i="3"/>
  <c r="C20" s="1"/>
  <c r="E20"/>
  <c r="J20"/>
  <c r="H20"/>
  <c r="F20"/>
  <c r="B20"/>
  <c r="D7" i="9" l="1"/>
  <c r="E7"/>
  <c r="D15"/>
  <c r="D11"/>
  <c r="C11"/>
  <c r="D13"/>
  <c r="C8"/>
</calcChain>
</file>

<file path=xl/sharedStrings.xml><?xml version="1.0" encoding="utf-8"?>
<sst xmlns="http://schemas.openxmlformats.org/spreadsheetml/2006/main" count="205" uniqueCount="155">
  <si>
    <t>Recommendation 4</t>
  </si>
  <si>
    <t>Recommendation 5</t>
  </si>
  <si>
    <t>Was the patient's pattern of motor impairment recorded?</t>
  </si>
  <si>
    <t>Was the patient's tone variation recorded?</t>
  </si>
  <si>
    <t>Was the patient’s level of motor functioning documented in clinical communication?</t>
  </si>
  <si>
    <t>If YES, was the GMFCS used?</t>
  </si>
  <si>
    <t xml:space="preserve"> (Yes, No)</t>
  </si>
  <si>
    <t>Spasticity</t>
  </si>
  <si>
    <t>Yes - all</t>
  </si>
  <si>
    <t>Yes</t>
  </si>
  <si>
    <t>Dyskinesia</t>
  </si>
  <si>
    <t>Yes - most</t>
  </si>
  <si>
    <t>No</t>
  </si>
  <si>
    <t>Dystonia</t>
  </si>
  <si>
    <t>Yes - some</t>
  </si>
  <si>
    <t>Ataxia</t>
  </si>
  <si>
    <t>Choreoathetosis</t>
  </si>
  <si>
    <t>(Yes, No)</t>
  </si>
  <si>
    <t>Recommendation 8</t>
  </si>
  <si>
    <t xml:space="preserve">Was weight recorded at every healthcare encounter?  </t>
  </si>
  <si>
    <t xml:space="preserve">Was nutritional status recorded at every healthcare encounter?  </t>
  </si>
  <si>
    <t>If the patient has a learning disability, is their medical record flagged?</t>
  </si>
  <si>
    <t>(Yes, No, NA)</t>
  </si>
  <si>
    <t xml:space="preserve"> (Yes, No, NA)</t>
  </si>
  <si>
    <t>NA</t>
  </si>
  <si>
    <t>Recommendation 12</t>
  </si>
  <si>
    <t>Recommendation 18</t>
  </si>
  <si>
    <t>Does the patient have a care plan?</t>
  </si>
  <si>
    <t>Is there evidence that the patient has been in hospital or discharged to home in the previous 12 months?</t>
  </si>
  <si>
    <t>If YES, was the care plan reviewed and updated?</t>
  </si>
  <si>
    <t>Is the patient's preferred method of communication clearly documented in their clinical records?</t>
  </si>
  <si>
    <t>Total</t>
  </si>
  <si>
    <t>(Yes,No)</t>
  </si>
  <si>
    <t>Press Control+shift+R to add a new row</t>
  </si>
  <si>
    <t>No.</t>
  </si>
  <si>
    <t>Standard</t>
  </si>
  <si>
    <t xml:space="preserve">All patients with a cerebral palsy should have the pattern of their motor impairment (e.g. unilateral/bilateral) and tone variation (spasticity, dyskinesia, dystonia, ataxia or choreoathetosis) assessed and recorded in the clinical notes by the clinician undertaking the assessment. </t>
  </si>
  <si>
    <t>(Automatically populates)</t>
  </si>
  <si>
    <t>Standard met?</t>
  </si>
  <si>
    <t xml:space="preserve">All patients who are GMFCS level IV and V and/or have Worster-Drought Syndrome should have an assessment completed by their lead clinician to determine their risk of respiratory compromise. </t>
  </si>
  <si>
    <t xml:space="preserve">Patients should have their weight and nutritional status considered at every healthcare encounter and assessed and recorded based on clinical need. </t>
  </si>
  <si>
    <t xml:space="preserve">All patients who also have a learning disability should have this clearly documented in their clinical records.  </t>
  </si>
  <si>
    <t xml:space="preserve">Care plans should be reviewed and updated when in hospital and on discharge to the community. </t>
  </si>
  <si>
    <t>Where the patient has complex needs, the care plan should be readily accessible to patients and their parent carers and clinicians.</t>
  </si>
  <si>
    <t>Recommendation number</t>
  </si>
  <si>
    <t xml:space="preserve">All patients' preferred method of communication should be clearly documented in their clinical records. </t>
  </si>
  <si>
    <t xml:space="preserve">All discharge plans should be sent to the patient and their parent carers and their multidisciplinary team including their GP. </t>
  </si>
  <si>
    <t>(Yes - all, Yes - most, Yes - some, No)</t>
  </si>
  <si>
    <t>(Yes - unilateral, Yes - bilateral, No)</t>
  </si>
  <si>
    <t>(Spasticity, Dyskinesia, Dystonia, Choreoathetosis, Ataxia, No)</t>
  </si>
  <si>
    <t>(Free text)</t>
  </si>
  <si>
    <t>If no, was a reason for not recording weight given?</t>
  </si>
  <si>
    <t>If no, was a reason for not recording height given?</t>
  </si>
  <si>
    <t xml:space="preserve">All patients should have a care plan. </t>
  </si>
  <si>
    <t xml:space="preserve">Care plans for all patients with a cerebral palsy should include pain, growth, nutritional status, safety of eating and drinking and other medical conditions such as seizures or mental health or behavioural issues. </t>
  </si>
  <si>
    <t>Does the patient have complex needs?</t>
  </si>
  <si>
    <t>Recommendation 9</t>
  </si>
  <si>
    <t>Recommendation 25</t>
  </si>
  <si>
    <t>Recommendation 31</t>
  </si>
  <si>
    <t>Data Item</t>
  </si>
  <si>
    <t>12</t>
  </si>
  <si>
    <t>Each and Every Need clinical audit - Recording</t>
  </si>
  <si>
    <t>Each and Every Need clinical audit - Respiratory Compromise</t>
  </si>
  <si>
    <t>Each and Every Need clinical audit - Clinical</t>
  </si>
  <si>
    <t xml:space="preserve">All patients with a cerebral palsy should have their level of motor functioning described and documented in every clinical communication, using the Gross Motor Function Classification System. </t>
  </si>
  <si>
    <t>Notes</t>
  </si>
  <si>
    <t>Recording</t>
  </si>
  <si>
    <r>
      <t xml:space="preserve">After the most recent period of inpatient care, was a copy of the discharge plan sent to:
</t>
    </r>
    <r>
      <rPr>
        <b/>
        <sz val="11"/>
        <color theme="1"/>
        <rFont val="Symbol"/>
        <family val="1"/>
        <charset val="2"/>
      </rPr>
      <t>·</t>
    </r>
    <r>
      <rPr>
        <b/>
        <sz val="11"/>
        <color theme="1"/>
        <rFont val="Calibri"/>
        <family val="2"/>
      </rPr>
      <t xml:space="preserve"> </t>
    </r>
    <r>
      <rPr>
        <b/>
        <sz val="11"/>
        <color theme="1"/>
        <rFont val="Calibri"/>
        <family val="2"/>
        <scheme val="minor"/>
      </rPr>
      <t>The patient</t>
    </r>
  </si>
  <si>
    <r>
      <rPr>
        <b/>
        <sz val="11"/>
        <color theme="1"/>
        <rFont val="Symbol"/>
        <family val="1"/>
        <charset val="2"/>
      </rPr>
      <t xml:space="preserve">· </t>
    </r>
    <r>
      <rPr>
        <b/>
        <sz val="11"/>
        <color theme="1"/>
        <rFont val="Calibri"/>
        <family val="2"/>
        <scheme val="minor"/>
      </rPr>
      <t>Carers</t>
    </r>
  </si>
  <si>
    <r>
      <rPr>
        <b/>
        <sz val="11"/>
        <color theme="1"/>
        <rFont val="Symbol"/>
        <family val="1"/>
        <charset val="2"/>
      </rPr>
      <t>·</t>
    </r>
    <r>
      <rPr>
        <b/>
        <sz val="11"/>
        <color theme="1"/>
        <rFont val="Calibri"/>
        <family val="2"/>
        <scheme val="minor"/>
      </rPr>
      <t xml:space="preserve"> GP</t>
    </r>
  </si>
  <si>
    <r>
      <rPr>
        <b/>
        <sz val="11"/>
        <color theme="1"/>
        <rFont val="Symbol"/>
        <family val="1"/>
        <charset val="2"/>
      </rPr>
      <t>·</t>
    </r>
    <r>
      <rPr>
        <b/>
        <sz val="11"/>
        <color theme="1"/>
        <rFont val="Calibri"/>
        <family val="2"/>
        <scheme val="minor"/>
      </rPr>
      <t xml:space="preserve"> Members of the MDT</t>
    </r>
  </si>
  <si>
    <t>1-3</t>
  </si>
  <si>
    <t>4-6</t>
  </si>
  <si>
    <t>7-11</t>
  </si>
  <si>
    <r>
      <t xml:space="preserve">If YES, does it describe and address the following? 
</t>
    </r>
    <r>
      <rPr>
        <b/>
        <sz val="11"/>
        <color theme="1"/>
        <rFont val="Symbol"/>
        <family val="1"/>
        <charset val="2"/>
      </rPr>
      <t>·</t>
    </r>
    <r>
      <rPr>
        <b/>
        <sz val="11"/>
        <color theme="1"/>
        <rFont val="Calibri"/>
        <family val="2"/>
        <scheme val="minor"/>
      </rPr>
      <t xml:space="preserve"> pain</t>
    </r>
  </si>
  <si>
    <r>
      <rPr>
        <b/>
        <sz val="11"/>
        <color theme="1"/>
        <rFont val="Symbol"/>
        <family val="1"/>
        <charset val="2"/>
      </rPr>
      <t xml:space="preserve">· </t>
    </r>
    <r>
      <rPr>
        <b/>
        <sz val="11"/>
        <color theme="1"/>
        <rFont val="Calibri"/>
        <family val="2"/>
        <scheme val="minor"/>
      </rPr>
      <t>growth</t>
    </r>
  </si>
  <si>
    <r>
      <rPr>
        <b/>
        <sz val="11"/>
        <color theme="1"/>
        <rFont val="Symbol"/>
        <family val="1"/>
        <charset val="2"/>
      </rPr>
      <t xml:space="preserve">· </t>
    </r>
    <r>
      <rPr>
        <b/>
        <sz val="11"/>
        <color theme="1"/>
        <rFont val="Calibri"/>
        <family val="2"/>
        <scheme val="minor"/>
      </rPr>
      <t>nutritional status</t>
    </r>
  </si>
  <si>
    <r>
      <rPr>
        <b/>
        <sz val="11"/>
        <color theme="1"/>
        <rFont val="Symbol"/>
        <family val="1"/>
        <charset val="2"/>
      </rPr>
      <t xml:space="preserve">· </t>
    </r>
    <r>
      <rPr>
        <b/>
        <sz val="11"/>
        <color theme="1"/>
        <rFont val="Calibri"/>
        <family val="2"/>
        <scheme val="minor"/>
      </rPr>
      <t>safety of eating and drinking</t>
    </r>
  </si>
  <si>
    <r>
      <rPr>
        <b/>
        <sz val="11"/>
        <color theme="1"/>
        <rFont val="Symbol"/>
        <family val="1"/>
        <charset val="2"/>
      </rPr>
      <t xml:space="preserve">· </t>
    </r>
    <r>
      <rPr>
        <b/>
        <sz val="11"/>
        <color theme="1"/>
        <rFont val="Calibri"/>
        <family val="2"/>
        <scheme val="minor"/>
      </rPr>
      <t>other medical conditions such as seizures or mental health or behavioural issues</t>
    </r>
  </si>
  <si>
    <r>
      <t xml:space="preserve">Is the care plan accessible to: 
</t>
    </r>
    <r>
      <rPr>
        <b/>
        <sz val="11"/>
        <color theme="1"/>
        <rFont val="Symbol"/>
        <family val="1"/>
        <charset val="2"/>
      </rPr>
      <t>·</t>
    </r>
    <r>
      <rPr>
        <b/>
        <sz val="11"/>
        <color theme="1"/>
        <rFont val="Calibri"/>
        <family val="2"/>
      </rPr>
      <t xml:space="preserve"> </t>
    </r>
    <r>
      <rPr>
        <b/>
        <sz val="11"/>
        <color theme="1"/>
        <rFont val="Calibri"/>
        <family val="2"/>
        <scheme val="minor"/>
      </rPr>
      <t>the patient?</t>
    </r>
  </si>
  <si>
    <r>
      <rPr>
        <b/>
        <sz val="11"/>
        <color theme="1"/>
        <rFont val="Symbol"/>
        <family val="1"/>
        <charset val="2"/>
      </rPr>
      <t>·</t>
    </r>
    <r>
      <rPr>
        <b/>
        <sz val="11"/>
        <color theme="1"/>
        <rFont val="Calibri"/>
        <family val="2"/>
        <scheme val="minor"/>
      </rPr>
      <t xml:space="preserve"> the patient’s parent carers?</t>
    </r>
  </si>
  <si>
    <r>
      <rPr>
        <b/>
        <sz val="11"/>
        <color theme="1"/>
        <rFont val="Symbol"/>
        <family val="1"/>
        <charset val="2"/>
      </rPr>
      <t xml:space="preserve">· </t>
    </r>
    <r>
      <rPr>
        <b/>
        <sz val="11"/>
        <color theme="1"/>
        <rFont val="Calibri"/>
        <family val="2"/>
        <scheme val="minor"/>
      </rPr>
      <t>to clinicians?</t>
    </r>
  </si>
  <si>
    <t>Respiratory compromise</t>
  </si>
  <si>
    <t>Each and Every Need clinical audit tool</t>
  </si>
  <si>
    <t>Clinical</t>
  </si>
  <si>
    <t>#</t>
  </si>
  <si>
    <t>Recommendation</t>
  </si>
  <si>
    <t>Each and Every Need Recommendations</t>
  </si>
  <si>
    <t>Each and Every Need clinical audit results</t>
  </si>
  <si>
    <t>Patients who are GMFCS level IV and V and/or have Worster-Drought Syndrome are at high risk but those at lower GMFCS may also be at risk of respiratory compromise.</t>
  </si>
  <si>
    <t xml:space="preserve">If the patient is GMFCS levels IV and V and/or has Worster-Drought Syndrome, have they had an assessment by their lead clinician to determine their risk of respiratory compromise? </t>
  </si>
  <si>
    <t>For the purposes of carrying out the clinical audit, you may want to take a random selection of healthcare encounters or the last five consecutive encounters.</t>
  </si>
  <si>
    <t xml:space="preserve">Access to existing routinely collected national datasets needs to be improved. The governance and application process to the four nations should be harmonised to promote data linkage and encourage the use of population datasets more effectively and efficiently. </t>
  </si>
  <si>
    <t xml:space="preserve">Patients with a cerebral palsy should have the pattern of their motor impairment (e.g. unilateral/bilateral) and tone variation (spasticity, dyskinesia, dystonia, ataxia or choreoathetosis) assessed and recorded in the clinical notes by the clinician undertaking the assessment.  </t>
  </si>
  <si>
    <t xml:space="preserve">Patients with a cerebral palsy should have their level of motor functioning described and documented in every clinical communication, using the Gross Motor Function Classification System. </t>
  </si>
  <si>
    <t xml:space="preserve">Patients suspected of having a neurodisabling condition should have an expert assessment by clinicians who have the competences to consider the range of possible diagnoses. For those patients with a cerebral palsy, the clinician must be able to recognise and describe the tone variation and distribution pattern of motor impairment, as informed by ‘NICE Guideline 62’ and the ‘Reference and Training Manual of the Surveillance of Cerebral Palsy in Europe’. </t>
  </si>
  <si>
    <t>Clinicians offering assessments to consider neurodisabling conditions as possible diagnoses should have timely access to magnetic resonance neuroimaging (MRI), including facilities for sedation and/or general anaesthesia if required. These may be within a network of care. MRI should not be provided without appropriate neuroradiological expertise to inform the imaging protocols used and to accurately interpret the images obtained.</t>
  </si>
  <si>
    <t>Patients with a neurodisabling condition should have access to an appropriate multidisciplinary team to proactively monitor their health status when their needs are complex and/or when there is a change in their functional status, physical condition or environmental situation. For those patients with a cerebral palsy, this access should reflect ‘NICE Guideline 62’.</t>
  </si>
  <si>
    <t xml:space="preserve">Patients with neurodisabling conditions should have their weight and nutritional status considered at every healthcare encounter and assessed and recorded based on clinical need. </t>
  </si>
  <si>
    <t xml:space="preserve">As for all patients, those with a neurodisabling condition who also have a learning disability should have this clearly documented in their clinical records by all healthcare providers (e.g. in primary and/or specialist healthcare). </t>
  </si>
  <si>
    <t xml:space="preserve">Oral health and dental care for patients with a neurodisabling condition must be considered as a matter of routine by their lead clinician. </t>
  </si>
  <si>
    <t xml:space="preserve">All patients with complex needs and, where appropriate, their parent carers or legal guardians, should be offered the opportunity to develop a patient-held Emergency Health Care Plan/Emergency Care Summary to facilitate communication in the event of a healthcare emergency. [iv] This should include as a minimum: a) information about the patient’s health conditions and treatment; b) who to contact in a range of scenarios and what to do; c) a statement about what has been discussed and agreed about levels of intervention including palliative care planning; and d) the existence of any advance directives (for those over 18 years), lasting power of attorney or any other measure.  The existence of this Emergency Health Care Plan/ Emergency Care Summary must be recorded in all communication and case notes and this should be subjected to local audit. </t>
  </si>
  <si>
    <t>Patients with a neurodisabling condition should have an assessment completed by their lead clinician to determine their risk of respiratory compromise. This should be reviewed as appropriate for the complexity of the patient’s needs. Those patients at significant risk of respiratory compromise should be assessed by clinicians with expertise in respiratory medicine, in order to discuss with the patient and their family the range of interventions most likely to lead to the best outcome. ‘What to do’ and ‘who to contact’ in the event of respiratory symptoms should be documented in the patient-held Emergency Health Care Plan.</t>
  </si>
  <si>
    <t xml:space="preserve">As for all patients, those with a neurodisabling condition admitted to an acute general hospital as an emergency should have timely assessment and senior review within 14 hours of admission by a specialist relevant to the emergency as recommended by the Royal College of Paediatrics and Child Health in ‘Facing the Future’ and the Royal College of Physicians of London in the ‘Acute Care Toolkit 4’ </t>
  </si>
  <si>
    <t xml:space="preserve">Patients should undergo timely review prior to major surgery and/or if they have complex co-morbidity by key team members to ensure optimal preparation and planning. This must include senior members of the surgical, anaesthetic and medical teams. </t>
  </si>
  <si>
    <t xml:space="preserve">Pain scoring tools should be understood and used in the peri-operative/peri-procedure period for patients with a neurodisabling condition. Healthcare staff should be trained in their use. </t>
  </si>
  <si>
    <t xml:space="preserve">Patients with a neurodisabling condition who need ongoing medical and therapeutic input should always have a named lead clinician to co-ordinate care across healthcare services and all age groups. Any change in lead clinician should include planning and a thorough handover. </t>
  </si>
  <si>
    <t>Patients with a neurodisabling condition should be on an appropriate care pathway. For those with a cerebral palsy this should include arrangements for surveillance of hips, spine and growth until skeletal maturity and in the longer term, nutritional surveillance and the identification and management of pain.</t>
  </si>
  <si>
    <t>Patients with a neurodisabling condition should have a clear care plan that describes and addresses all of their needs. For those with a cerebral palsy this should specifically include pain, growth, nutritional status, safety of eating and drinking and other medical conditions such as seizures or mental health or behavioural issues. This care plan should be reviewed and updated when in hospital and on discharge to the community. Where the patient has complex needs this should be readily accessible to patients, their parent carers and clinicians e.g. as part of a patient-held patient passport.</t>
  </si>
  <si>
    <t xml:space="preserve">All medically frail patients with a neurodisabling condition, and where appropriate, their parent carers or legal guardians, must be offered the opportunity to discuss with their lead clinician, their care wishes in the event of serious illness or sudden collapse. This should be recorded in their patient-held Emergency Health Care Plan. This may include discussing Do Not Attempt Cardio Pulmonary Resuscitation decisions and palliative care plans, which should be validated at each point of care according to the existing legal requirements and professional guidance. This is particularly important to have in place at handover during transition to adult services. </t>
  </si>
  <si>
    <t xml:space="preserve">To facilitate transition to adult services there must be a clear, documented plan developed between the young person with complex needs and their multidisciplinary team. NCEPOD supports ‘NICE Guideline 43’ that transition planning should have begun by the age of 14. </t>
  </si>
  <si>
    <t xml:space="preserve">Healthcare organisations must better consider the needs of young people in the organisation, planning and delivery of healthcare. Age appropriate care must include dedicated physical space as well as agreed policies and procedures to be used in all clinical areas to facilitate patient privacy, dignity and inclusion. </t>
  </si>
  <si>
    <t>The transition plan between children’s to adults’ services should be co-ordinated by the lead clinicians and integrated within other multiagency plans e.g. health education, social care planning and mental healthcare services. The patient’s team in primary care must be part of the planning process</t>
  </si>
  <si>
    <t xml:space="preserve">Care pathways for adolescent patients should promote dignity and independence when a hospital stay is needed and include ready access to single room accommodation, space for special equipment and the facility for parent carers to stay on-site when required and as recommended by the Royal College of Physicians of London in the ‘Acute Care Toolkit 13’. </t>
  </si>
  <si>
    <t xml:space="preserve">General Practitioner Networks, Federations, Clusters, Health Boards and Partnerships,  should consider developing Clinical Champions for neurodisabled patients to lead and help ’bridge the gap’ between specialist neurodisability teams and primary/community care. Leads could be engaged in care from the early teens and function as an essential link with the wider paediatric multidisciplinary teams. </t>
  </si>
  <si>
    <t xml:space="preserve">As for all patients, those with neurodisabling conditions should have their preferred method of communication clearly documented in their clinical records (electronic and/or paper) across all healthcare providers (e.g. in primary and/or specialist healthcare). </t>
  </si>
  <si>
    <t xml:space="preserve">Each consultation with patients with a neurodisabling condition should be used as an opportunity to enquire whether they and their family have the information and support they need. </t>
  </si>
  <si>
    <t xml:space="preserve">All healthcare professionals who might work with patients with a neurodisabling condition should be able to make a range of reasonable adjustments to accommodate them, such as providing support for a range of communication, learning and physical access needs. ‘Disability Matters’ is a key resource that should be embedded in the training of all healthcare professionals. </t>
  </si>
  <si>
    <t xml:space="preserve">Patients with a neurodisabling condition, and where appropriate, their parent carers or legal guardians should have access to information and training in optimum self-management, problem-solving and how to get the right help and support as required in line with ‘NICE Guideline 62’. </t>
  </si>
  <si>
    <t xml:space="preserve">Clinicians should be aware of, and comply with, the ethical and legal requirements for consent to surgery as defined by the General Medical Council and requirements for mental capacity assessments which will vary depending on UK country in which they live. These requirements must be communicated clearly to patients and parent carers and documented in the case notes. </t>
  </si>
  <si>
    <t xml:space="preserve">Patients with a neurodisabling condition should be involved in all communications and decision-making about their care and management where possible, and where appropriate, with adjustments in place to support their involvement, including specialist speech and language therapists as required. Parent carers or legal guardians must also be included in these conversations as appropriate. </t>
  </si>
  <si>
    <t xml:space="preserve">After a period of inpatient care patients with a neurodisabling condition should have their ongoing function and daily needs assessed and documented. Any significant change which would necessitate a planned alteration to day-to-day care must be clearly communicated in discharge plans. The discharge plan should be sent to the patient and their parent carers and their multidisciplinary team including their GP. </t>
  </si>
  <si>
    <t xml:space="preserve">Clinicians should be trained to be able to communicate effectively with patients with a range of communication needs. They must be able to make a structured assessment of overall needs alongside management of the presenting condition.  </t>
  </si>
  <si>
    <t xml:space="preserve">All providers of healthcare for patients with a cerebral palsy or other chronic neurodisability should have clear care pathways described for patients, parent carers and referrers which are easily available e.g. on the hospital website with named contact details. </t>
  </si>
  <si>
    <t xml:space="preserve">To accommodate patients with neurodisabling conditions all healthcare facilities should: 
a)  Be fully accessible; 
b)  Have appropriate equipment available including hoists, weighing scales, height measuring facilities and places to allow changing; and 
c)  Have high quality equipment available, such as wheelchairs, to support participation in everyday activities and proactive independence. This should be easily available and maintained regularly. </t>
  </si>
  <si>
    <t xml:space="preserve">Hospitals should review their day-case facilities and policies to ensure they are inclusive of neurodisabled patients with complex needs. </t>
  </si>
  <si>
    <t xml:space="preserve">Clinical coding of neurodisabling conditions in all healthcare records and routinely collected datasets must be accurate and consistent if data are to be meaningful, comparable and useful to inform health outcome reviews and patient care. 
a) Cerebral palsy and other chronic neurodisabling conditions should be added to the standard list that “must always be coded for any admitted patient care episode (including day case patients) when documented in the patient’s medical record for the current hospital provider spell, regardless of specialty.”
b) Standardised healthcare data should be captured by clinicians each time a patient is seen, in ALL settings (to include community based organisations) 
c) Data collection about patients with neurodisabling conditions must include measures of clinical severity and functional abilities to enable detailed analysis
d) Clinical coding systems should be harmonised across routinely collected datasets in England, Wales, Scotland and Northern Ireland to enable data analysis throughout the UK 
e) Patient records and routine data collections across different healthcare providers (community care, primary care, secondary care and mental health) should be linked to provide the greatest potential for quantifying healthcare utilisation and patient outcomes on a population basis.
(Responsibility for action rests with clinicians to capture data about needs at the point of care; Chief Executives to provide easy to use electronic data capture interfaces for clinicians to achieve this; Commissioners to ensure the above are in place and the Governments or those with responsibility in England, Scotland, Northern Ireland, Wales, Guernsey, Jersey and the Isle of Man to ensure that the system specifications for electronic records are adequate for the task in all settings where clinical activity occurs.)  </t>
  </si>
  <si>
    <t>Improving clinical coding and quality of routine data</t>
  </si>
  <si>
    <t>Clinical care - diagnosis and management</t>
  </si>
  <si>
    <t>Clinical care - clinical leads and care plans</t>
  </si>
  <si>
    <t>Transition and age appropriate care</t>
  </si>
  <si>
    <t>Clinical care – communication</t>
  </si>
  <si>
    <t>Organisation of care</t>
  </si>
  <si>
    <t>None</t>
  </si>
  <si>
    <t>http://www.ncepod.org.uk/cn.html</t>
  </si>
  <si>
    <t>For information on the recommendation to which each question assesses please click on the         button</t>
  </si>
  <si>
    <t>NCEPOD does not ask for any of this data back; it is for each Trust/Board to make a judgement as to whether they are meeting recommendations.</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</si>
  <si>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In</t>
    </r>
    <r>
      <rPr>
        <b/>
        <sz val="11"/>
        <color theme="1"/>
        <rFont val="Calibri"/>
        <family val="2"/>
        <scheme val="minor"/>
      </rPr>
      <t xml:space="preserve"> Excel 2013</t>
    </r>
    <r>
      <rPr>
        <sz val="11"/>
        <color theme="1"/>
        <rFont val="Calibri"/>
        <family val="2"/>
        <scheme val="minor"/>
      </rPr>
      <t xml:space="preserve">, please click on the </t>
    </r>
    <r>
      <rPr>
        <b/>
        <sz val="11"/>
        <color theme="1"/>
        <rFont val="Calibri"/>
        <family val="2"/>
        <scheme val="minor"/>
      </rPr>
      <t>Developer</t>
    </r>
    <r>
      <rPr>
        <sz val="11"/>
        <color theme="1"/>
        <rFont val="Calibri"/>
        <family val="2"/>
        <scheme val="minor"/>
      </rPr>
      <t xml:space="preserve"> tab on the top bar, and go to the </t>
    </r>
    <r>
      <rPr>
        <b/>
        <sz val="11"/>
        <color theme="1"/>
        <rFont val="Calibri"/>
        <family val="2"/>
        <scheme val="minor"/>
      </rPr>
      <t>Code</t>
    </r>
    <r>
      <rPr>
        <sz val="11"/>
        <color theme="1"/>
        <rFont val="Calibri"/>
        <family val="2"/>
        <scheme val="minor"/>
      </rPr>
      <t xml:space="preserve"> section (on the left-handside) then to </t>
    </r>
    <r>
      <rPr>
        <b/>
        <sz val="11"/>
        <color theme="1"/>
        <rFont val="Calibri"/>
        <family val="2"/>
        <scheme val="minor"/>
      </rPr>
      <t>Macro Security</t>
    </r>
    <r>
      <rPr>
        <sz val="11"/>
        <color theme="1"/>
        <rFont val="Calibri"/>
        <family val="2"/>
        <scheme val="minor"/>
      </rPr>
      <t xml:space="preserve">.  In older Excel versions,  please click on the </t>
    </r>
    <r>
      <rPr>
        <b/>
        <sz val="11"/>
        <color theme="1"/>
        <rFont val="Calibri"/>
        <family val="2"/>
        <scheme val="minor"/>
      </rPr>
      <t>Options</t>
    </r>
    <r>
      <rPr>
        <sz val="11"/>
        <color theme="1"/>
        <rFont val="Calibri"/>
        <family val="2"/>
        <scheme val="minor"/>
      </rPr>
      <t xml:space="preserve"> button in the top left of the top menu bar of the workbook. In the dialogue box which opens click on </t>
    </r>
    <r>
      <rPr>
        <b/>
        <sz val="11"/>
        <color theme="1"/>
        <rFont val="Calibri"/>
        <family val="2"/>
        <scheme val="minor"/>
      </rPr>
      <t>enable macro</t>
    </r>
    <r>
      <rPr>
        <sz val="11"/>
        <color theme="1"/>
        <rFont val="Calibri"/>
        <family val="2"/>
        <scheme val="minor"/>
      </rPr>
      <t xml:space="preserve">s, ok. The spreadsheet should now be functional. </t>
    </r>
  </si>
  <si>
    <t>Instructions for completion</t>
  </si>
  <si>
    <t>All results are presented in the Results worksheet with charts.</t>
  </si>
  <si>
    <r>
      <t xml:space="preserve">This tool is made up of standards based on recommendations in </t>
    </r>
    <r>
      <rPr>
        <i/>
        <sz val="11"/>
        <color theme="1"/>
        <rFont val="Calibri"/>
        <family val="2"/>
        <scheme val="minor"/>
      </rPr>
      <t>"</t>
    </r>
    <r>
      <rPr>
        <b/>
        <i/>
        <sz val="11"/>
        <color theme="1"/>
        <rFont val="Calibri"/>
        <family val="2"/>
        <scheme val="minor"/>
      </rPr>
      <t>Each and Every Need</t>
    </r>
    <r>
      <rPr>
        <i/>
        <sz val="11"/>
        <color theme="1"/>
        <rFont val="Calibri"/>
        <family val="2"/>
        <scheme val="minor"/>
      </rPr>
      <t>"</t>
    </r>
    <r>
      <rPr>
        <sz val="11"/>
        <color theme="1"/>
        <rFont val="Calibri"/>
        <family val="2"/>
        <scheme val="minor"/>
      </rPr>
      <t xml:space="preserve">, data collection sheets (the coloured tabs), a results sheet and all the recommendations from the report. </t>
    </r>
  </si>
  <si>
    <t>Each and Every Need</t>
  </si>
  <si>
    <r>
      <t xml:space="preserve">Thank you for downloading the toolkit for </t>
    </r>
    <r>
      <rPr>
        <i/>
        <sz val="11"/>
        <color theme="1"/>
        <rFont val="Calibri"/>
        <family val="2"/>
        <scheme val="minor"/>
      </rPr>
      <t xml:space="preserve">'Each and Every Need'. </t>
    </r>
    <r>
      <rPr>
        <sz val="11"/>
        <color theme="1"/>
        <rFont val="Calibri"/>
        <family val="2"/>
        <scheme val="minor"/>
      </rPr>
      <t>We hope you find this useful and if you have any feedback please do contact us at info@ncepod.org.uk (see below for link). Please can you advise your local clinical audit department if you plan to undertake this clinical audit, it is important that they are made aware of it for the benefit of demonstrating Trust activity and also so that they are in a position to support you and endorse the activity for your benefit.</t>
    </r>
  </si>
  <si>
    <t>This toolkit can be used in conjunction with the Recommendation Checklist. This can be found by clicking on the report image or at:</t>
  </si>
  <si>
    <t>14-18</t>
  </si>
  <si>
    <t>19</t>
  </si>
  <si>
    <t>20</t>
  </si>
  <si>
    <t>21-26</t>
  </si>
  <si>
    <t>27-28</t>
  </si>
  <si>
    <t>29-33</t>
  </si>
  <si>
    <t>Amending the tool to include more patients</t>
  </si>
  <si>
    <t>This tool has been set up to be completed on 10 patients.  To add more rows see instructions in each data collection sheet.</t>
  </si>
  <si>
    <t xml:space="preserve">For information on the recommendation on which each question is based please click on the         button. This will take you to the Recommendations worksheet. </t>
  </si>
  <si>
    <r>
      <t xml:space="preserve">The sample for this clinical audit is patients aged 0-25 years with a chronic neurodisability but standards 1 and 2 refer specifically to patients with a cerebral palsy.  This tool is aimed at </t>
    </r>
    <r>
      <rPr>
        <b/>
        <sz val="11"/>
        <color theme="1"/>
        <rFont val="Calibri"/>
        <family val="2"/>
        <scheme val="minor"/>
      </rPr>
      <t>allied healthcare professionals</t>
    </r>
    <r>
      <rPr>
        <sz val="11"/>
        <color theme="1"/>
        <rFont val="Calibri"/>
        <family val="2"/>
        <scheme val="minor"/>
      </rPr>
      <t>, in particular physiotherapists, and is based on recommendations relevant to them.</t>
    </r>
  </si>
  <si>
    <t>Clinical Audit Tool for Allied Healthcare Professionals</t>
  </si>
</sst>
</file>

<file path=xl/styles.xml><?xml version="1.0" encoding="utf-8"?>
<styleSheet xmlns="http://schemas.openxmlformats.org/spreadsheetml/2006/main">
  <fonts count="23">
    <font>
      <sz val="11"/>
      <color theme="1"/>
      <name val="Calibri"/>
      <family val="2"/>
      <scheme val="minor"/>
    </font>
    <font>
      <sz val="12"/>
      <color theme="1"/>
      <name val="Calibri"/>
      <family val="2"/>
      <scheme val="minor"/>
    </font>
    <font>
      <b/>
      <sz val="11"/>
      <color theme="1"/>
      <name val="Calibri"/>
      <family val="2"/>
      <scheme val="minor"/>
    </font>
    <font>
      <b/>
      <sz val="10"/>
      <color theme="1"/>
      <name val="Calibri"/>
      <family val="2"/>
      <scheme val="minor"/>
    </font>
    <font>
      <i/>
      <sz val="11"/>
      <color theme="1"/>
      <name val="Calibri"/>
      <family val="2"/>
      <scheme val="minor"/>
    </font>
    <font>
      <b/>
      <sz val="14"/>
      <color theme="1"/>
      <name val="Calibri"/>
      <family val="2"/>
      <scheme val="minor"/>
    </font>
    <font>
      <b/>
      <sz val="11"/>
      <color theme="1"/>
      <name val="Symbol"/>
      <family val="1"/>
      <charset val="2"/>
    </font>
    <font>
      <b/>
      <sz val="11"/>
      <color theme="1"/>
      <name val="Calibri"/>
      <family val="2"/>
    </font>
    <font>
      <i/>
      <sz val="11"/>
      <name val="Calibri"/>
      <family val="2"/>
      <scheme val="minor"/>
    </font>
    <font>
      <b/>
      <sz val="11"/>
      <name val="Calibri"/>
      <family val="2"/>
      <scheme val="minor"/>
    </font>
    <font>
      <b/>
      <sz val="11"/>
      <color theme="1"/>
      <name val="Calibri"/>
      <family val="1"/>
      <charset val="2"/>
      <scheme val="minor"/>
    </font>
    <font>
      <b/>
      <sz val="16"/>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sz val="11"/>
      <color rgb="FF000000"/>
      <name val="Calibri"/>
      <family val="2"/>
      <scheme val="minor"/>
    </font>
    <font>
      <b/>
      <sz val="12"/>
      <name val="Calibri"/>
      <family val="2"/>
    </font>
    <font>
      <b/>
      <sz val="12"/>
      <name val="Calibri"/>
      <family val="2"/>
      <scheme val="minor"/>
    </font>
    <font>
      <b/>
      <sz val="11"/>
      <name val="Calibri"/>
      <family val="2"/>
    </font>
    <font>
      <sz val="11"/>
      <color theme="10"/>
      <name val="Calibri"/>
      <family val="2"/>
      <scheme val="minor"/>
    </font>
    <font>
      <u/>
      <sz val="11"/>
      <color theme="10"/>
      <name val="Calibri"/>
      <family val="2"/>
    </font>
    <font>
      <sz val="14"/>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990099"/>
        <bgColor indexed="64"/>
      </patternFill>
    </fill>
  </fills>
  <borders count="1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s>
  <cellStyleXfs count="3">
    <xf numFmtId="0" fontId="0" fillId="0" borderId="0"/>
    <xf numFmtId="0" fontId="12" fillId="0" borderId="0" applyNumberFormat="0" applyFill="0" applyBorder="0" applyAlignment="0" applyProtection="0"/>
    <xf numFmtId="0" fontId="20" fillId="0" borderId="0" applyNumberFormat="0" applyFill="0" applyBorder="0" applyAlignment="0" applyProtection="0">
      <alignment vertical="top"/>
      <protection locked="0"/>
    </xf>
  </cellStyleXfs>
  <cellXfs count="134">
    <xf numFmtId="0" fontId="0" fillId="0" borderId="0" xfId="0"/>
    <xf numFmtId="0" fontId="1" fillId="0" borderId="0" xfId="0" applyFont="1"/>
    <xf numFmtId="0" fontId="1" fillId="0" borderId="0" xfId="0" applyFont="1" applyAlignment="1">
      <alignment horizontal="center" vertical="top"/>
    </xf>
    <xf numFmtId="0" fontId="0" fillId="0" borderId="4" xfId="0" applyFont="1" applyFill="1" applyBorder="1" applyAlignment="1">
      <alignment horizontal="center" vertical="top"/>
    </xf>
    <xf numFmtId="0" fontId="2" fillId="0" borderId="0" xfId="0" applyFont="1"/>
    <xf numFmtId="0" fontId="2" fillId="0" borderId="4" xfId="0" applyFont="1" applyBorder="1"/>
    <xf numFmtId="0" fontId="2" fillId="0" borderId="0" xfId="0" applyFont="1" applyAlignment="1">
      <alignment horizontal="center"/>
    </xf>
    <xf numFmtId="0" fontId="2" fillId="0" borderId="0" xfId="0" applyFont="1" applyAlignment="1"/>
    <xf numFmtId="0" fontId="2" fillId="0" borderId="4" xfId="0" applyFont="1" applyBorder="1" applyAlignment="1"/>
    <xf numFmtId="0" fontId="0" fillId="0" borderId="10" xfId="0" applyFont="1" applyFill="1" applyBorder="1" applyAlignment="1">
      <alignment horizontal="center" vertical="top"/>
    </xf>
    <xf numFmtId="49" fontId="0" fillId="0" borderId="0" xfId="0" applyNumberFormat="1" applyAlignment="1">
      <alignment horizontal="right"/>
    </xf>
    <xf numFmtId="0" fontId="3" fillId="0" borderId="4" xfId="0" applyFont="1" applyBorder="1" applyAlignment="1">
      <alignment horizontal="right" wrapText="1"/>
    </xf>
    <xf numFmtId="0" fontId="0" fillId="0" borderId="0" xfId="0" applyAlignment="1">
      <alignment horizontal="right"/>
    </xf>
    <xf numFmtId="0" fontId="0" fillId="0" borderId="4" xfId="0" applyBorder="1" applyAlignment="1">
      <alignment vertical="center"/>
    </xf>
    <xf numFmtId="0" fontId="0" fillId="0" borderId="4" xfId="0" applyBorder="1" applyAlignment="1">
      <alignment vertical="center" wrapText="1"/>
    </xf>
    <xf numFmtId="0" fontId="0" fillId="0" borderId="0" xfId="0" applyAlignment="1">
      <alignment vertical="center"/>
    </xf>
    <xf numFmtId="0" fontId="0" fillId="0" borderId="4" xfId="0" applyFont="1" applyBorder="1" applyAlignment="1">
      <alignment vertical="center" wrapText="1"/>
    </xf>
    <xf numFmtId="0" fontId="0" fillId="0" borderId="0" xfId="0" applyAlignment="1">
      <alignment wrapText="1"/>
    </xf>
    <xf numFmtId="10" fontId="0" fillId="0" borderId="0" xfId="0" applyNumberFormat="1"/>
    <xf numFmtId="0" fontId="2" fillId="2" borderId="4" xfId="0" applyFont="1" applyFill="1" applyBorder="1" applyAlignment="1">
      <alignment horizontal="left"/>
    </xf>
    <xf numFmtId="0" fontId="5" fillId="0" borderId="0" xfId="0" applyFont="1"/>
    <xf numFmtId="49" fontId="2" fillId="0" borderId="5" xfId="0" applyNumberFormat="1" applyFont="1" applyBorder="1" applyAlignment="1">
      <alignment horizontal="right"/>
    </xf>
    <xf numFmtId="0" fontId="0" fillId="0" borderId="0" xfId="0" applyFont="1"/>
    <xf numFmtId="0" fontId="2" fillId="0" borderId="4" xfId="0" applyFont="1" applyBorder="1" applyAlignment="1">
      <alignment wrapText="1"/>
    </xf>
    <xf numFmtId="0" fontId="0" fillId="0" borderId="4" xfId="0" applyFont="1" applyBorder="1"/>
    <xf numFmtId="0" fontId="0" fillId="3" borderId="3" xfId="0" applyFont="1" applyFill="1" applyBorder="1" applyAlignment="1">
      <alignment horizontal="center" vertical="top"/>
    </xf>
    <xf numFmtId="0" fontId="2" fillId="2" borderId="4" xfId="0" applyFont="1" applyFill="1" applyBorder="1" applyAlignment="1">
      <alignment horizontal="left" wrapText="1"/>
    </xf>
    <xf numFmtId="0" fontId="2" fillId="2" borderId="4" xfId="0" applyFont="1" applyFill="1" applyBorder="1" applyAlignment="1">
      <alignment wrapText="1"/>
    </xf>
    <xf numFmtId="0" fontId="4" fillId="2" borderId="3"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3" xfId="0" applyFont="1" applyFill="1" applyBorder="1" applyAlignment="1">
      <alignment horizontal="left" vertical="top" wrapText="1"/>
    </xf>
    <xf numFmtId="0" fontId="4" fillId="2" borderId="4" xfId="0" applyFont="1" applyFill="1" applyBorder="1" applyAlignment="1">
      <alignment vertical="top"/>
    </xf>
    <xf numFmtId="0" fontId="4" fillId="2" borderId="4" xfId="0" applyFont="1" applyFill="1" applyBorder="1" applyAlignment="1">
      <alignment vertical="top" wrapText="1"/>
    </xf>
    <xf numFmtId="0" fontId="0" fillId="0" borderId="3" xfId="0" applyFont="1" applyBorder="1" applyAlignment="1">
      <alignment horizontal="center" vertical="top"/>
    </xf>
    <xf numFmtId="0" fontId="0" fillId="0" borderId="4" xfId="0" applyFont="1" applyBorder="1" applyAlignment="1">
      <alignment horizontal="center" vertical="top"/>
    </xf>
    <xf numFmtId="0" fontId="0" fillId="2" borderId="4" xfId="0" applyFont="1" applyFill="1" applyBorder="1" applyAlignment="1">
      <alignment horizontal="center" vertical="top"/>
    </xf>
    <xf numFmtId="0" fontId="0" fillId="2" borderId="3" xfId="0" applyFont="1" applyFill="1" applyBorder="1" applyAlignment="1">
      <alignment horizontal="center" vertical="top"/>
    </xf>
    <xf numFmtId="0" fontId="9" fillId="2" borderId="4" xfId="0" applyFont="1" applyFill="1" applyBorder="1" applyAlignment="1">
      <alignment horizontal="left"/>
    </xf>
    <xf numFmtId="0" fontId="0" fillId="0" borderId="0" xfId="0" applyFont="1" applyAlignment="1">
      <alignment horizontal="center"/>
    </xf>
    <xf numFmtId="0" fontId="2" fillId="2" borderId="4" xfId="0" applyFont="1" applyFill="1" applyBorder="1" applyAlignment="1">
      <alignment horizontal="center" vertical="top"/>
    </xf>
    <xf numFmtId="0" fontId="0" fillId="0" borderId="3" xfId="0" applyFont="1" applyFill="1" applyBorder="1" applyAlignment="1" applyProtection="1">
      <alignment horizontal="center" vertical="top" wrapText="1"/>
      <protection locked="0"/>
    </xf>
    <xf numFmtId="0" fontId="0" fillId="0" borderId="0" xfId="0" applyFont="1" applyAlignment="1">
      <alignment horizontal="center" vertical="top"/>
    </xf>
    <xf numFmtId="0" fontId="0" fillId="0" borderId="10" xfId="0" applyFont="1" applyBorder="1"/>
    <xf numFmtId="0" fontId="0" fillId="0" borderId="10" xfId="0" applyFont="1" applyBorder="1" applyAlignment="1">
      <alignment horizontal="center" vertical="top"/>
    </xf>
    <xf numFmtId="0" fontId="0" fillId="0" borderId="11" xfId="0" applyFont="1" applyBorder="1" applyAlignment="1">
      <alignment horizontal="center" vertical="top"/>
    </xf>
    <xf numFmtId="0" fontId="0" fillId="0" borderId="0" xfId="0" applyFont="1" applyBorder="1" applyAlignment="1">
      <alignment horizontal="center" vertical="top"/>
    </xf>
    <xf numFmtId="0" fontId="0" fillId="0" borderId="3" xfId="0" applyFont="1" applyBorder="1" applyAlignment="1">
      <alignment horizontal="center" vertical="center"/>
    </xf>
    <xf numFmtId="0" fontId="0" fillId="0" borderId="4" xfId="0" applyFont="1" applyBorder="1" applyAlignment="1"/>
    <xf numFmtId="0" fontId="2" fillId="2" borderId="7" xfId="0" applyFont="1" applyFill="1" applyBorder="1" applyAlignment="1">
      <alignment wrapText="1"/>
    </xf>
    <xf numFmtId="0" fontId="10" fillId="2" borderId="4" xfId="0" applyFont="1" applyFill="1" applyBorder="1" applyAlignment="1">
      <alignment wrapText="1"/>
    </xf>
    <xf numFmtId="0" fontId="0" fillId="0" borderId="0" xfId="0" applyFont="1" applyAlignment="1"/>
    <xf numFmtId="0" fontId="4" fillId="2" borderId="9" xfId="0" applyFont="1" applyFill="1" applyBorder="1" applyAlignment="1">
      <alignment horizontal="left" vertical="top" wrapText="1"/>
    </xf>
    <xf numFmtId="0" fontId="0" fillId="2" borderId="9" xfId="0" applyFont="1" applyFill="1" applyBorder="1"/>
    <xf numFmtId="0" fontId="0" fillId="0" borderId="3" xfId="0" applyFont="1" applyFill="1" applyBorder="1" applyAlignment="1">
      <alignment horizontal="center" vertical="top"/>
    </xf>
    <xf numFmtId="0" fontId="0" fillId="2" borderId="10" xfId="0" applyFont="1" applyFill="1" applyBorder="1"/>
    <xf numFmtId="0" fontId="2" fillId="2" borderId="3" xfId="0" applyFont="1" applyFill="1" applyBorder="1"/>
    <xf numFmtId="0" fontId="2" fillId="2" borderId="4" xfId="0" applyFont="1" applyFill="1" applyBorder="1"/>
    <xf numFmtId="0" fontId="0" fillId="2" borderId="3" xfId="0" applyFont="1" applyFill="1" applyBorder="1" applyAlignment="1">
      <alignment horizontal="center"/>
    </xf>
    <xf numFmtId="0" fontId="0" fillId="2" borderId="4" xfId="0" applyFont="1" applyFill="1" applyBorder="1" applyAlignment="1">
      <alignment horizontal="center"/>
    </xf>
    <xf numFmtId="0" fontId="2" fillId="2" borderId="4" xfId="0" applyFont="1" applyFill="1" applyBorder="1" applyAlignment="1">
      <alignment horizontal="center"/>
    </xf>
    <xf numFmtId="0" fontId="0" fillId="2" borderId="13" xfId="0" applyFont="1" applyFill="1" applyBorder="1" applyAlignment="1">
      <alignment horizontal="center"/>
    </xf>
    <xf numFmtId="0" fontId="0" fillId="0" borderId="11" xfId="0" applyFont="1" applyFill="1" applyBorder="1" applyAlignment="1">
      <alignment horizontal="center" vertical="top"/>
    </xf>
    <xf numFmtId="0" fontId="0" fillId="0" borderId="4" xfId="0" applyBorder="1" applyAlignment="1">
      <alignment wrapText="1"/>
    </xf>
    <xf numFmtId="10" fontId="2" fillId="0" borderId="4" xfId="0" applyNumberFormat="1" applyFont="1" applyBorder="1"/>
    <xf numFmtId="0" fontId="0" fillId="0" borderId="0" xfId="0" applyBorder="1"/>
    <xf numFmtId="10" fontId="0" fillId="0" borderId="4" xfId="0" applyNumberFormat="1" applyBorder="1" applyAlignment="1">
      <alignment horizontal="right"/>
    </xf>
    <xf numFmtId="0" fontId="0" fillId="0" borderId="7" xfId="0" applyBorder="1" applyAlignment="1">
      <alignment wrapText="1"/>
    </xf>
    <xf numFmtId="0" fontId="1" fillId="0" borderId="14" xfId="0" applyFont="1" applyBorder="1"/>
    <xf numFmtId="0" fontId="0" fillId="0" borderId="14" xfId="0" applyBorder="1"/>
    <xf numFmtId="0" fontId="0" fillId="0" borderId="15" xfId="0" applyFont="1" applyBorder="1"/>
    <xf numFmtId="0" fontId="2" fillId="0" borderId="8" xfId="0" applyFont="1" applyBorder="1" applyAlignment="1">
      <alignment wrapText="1"/>
    </xf>
    <xf numFmtId="0" fontId="0" fillId="4" borderId="4" xfId="0" applyFill="1" applyBorder="1"/>
    <xf numFmtId="10" fontId="0" fillId="4" borderId="4" xfId="0" applyNumberFormat="1" applyFill="1" applyBorder="1"/>
    <xf numFmtId="0" fontId="13" fillId="4" borderId="4" xfId="0" applyFont="1" applyFill="1" applyBorder="1" applyAlignment="1">
      <alignment wrapText="1"/>
    </xf>
    <xf numFmtId="10" fontId="14" fillId="4" borderId="4" xfId="0" applyNumberFormat="1" applyFont="1" applyFill="1" applyBorder="1" applyAlignment="1">
      <alignment horizontal="right"/>
    </xf>
    <xf numFmtId="0" fontId="0" fillId="0" borderId="4" xfId="0" applyBorder="1" applyAlignment="1">
      <alignment horizontal="center" vertical="center"/>
    </xf>
    <xf numFmtId="0" fontId="0" fillId="4" borderId="4" xfId="0" applyFill="1" applyBorder="1" applyAlignment="1">
      <alignment horizontal="center" vertical="center"/>
    </xf>
    <xf numFmtId="0" fontId="14" fillId="4" borderId="0" xfId="0" applyFont="1" applyFill="1" applyAlignment="1">
      <alignment horizontal="center" vertical="center"/>
    </xf>
    <xf numFmtId="0" fontId="0" fillId="0" borderId="0" xfId="0" applyAlignment="1">
      <alignment horizontal="center" vertical="center"/>
    </xf>
    <xf numFmtId="0" fontId="13" fillId="4" borderId="4" xfId="0" applyFont="1" applyFill="1" applyBorder="1" applyAlignment="1">
      <alignment horizontal="left" vertical="center"/>
    </xf>
    <xf numFmtId="0" fontId="3" fillId="4" borderId="4" xfId="0" applyFont="1" applyFill="1" applyBorder="1" applyAlignment="1">
      <alignment horizontal="right" wrapText="1"/>
    </xf>
    <xf numFmtId="49" fontId="2" fillId="4" borderId="5" xfId="0" applyNumberFormat="1" applyFont="1" applyFill="1" applyBorder="1" applyAlignment="1">
      <alignment horizontal="right"/>
    </xf>
    <xf numFmtId="0" fontId="0" fillId="4" borderId="4" xfId="0" applyFill="1" applyBorder="1" applyAlignment="1">
      <alignment wrapText="1"/>
    </xf>
    <xf numFmtId="0" fontId="13" fillId="4" borderId="4" xfId="0" applyFont="1" applyFill="1" applyBorder="1"/>
    <xf numFmtId="0" fontId="13" fillId="4" borderId="4" xfId="0" applyFont="1" applyFill="1" applyBorder="1" applyAlignment="1">
      <alignment vertical="center"/>
    </xf>
    <xf numFmtId="0" fontId="14" fillId="4" borderId="4" xfId="0" applyFont="1" applyFill="1" applyBorder="1" applyAlignment="1">
      <alignment horizontal="right" vertical="center"/>
    </xf>
    <xf numFmtId="49" fontId="14" fillId="4" borderId="5" xfId="0" applyNumberFormat="1" applyFont="1" applyFill="1" applyBorder="1" applyAlignment="1">
      <alignment horizontal="right" vertical="center"/>
    </xf>
    <xf numFmtId="0" fontId="14" fillId="4" borderId="4" xfId="0" applyFont="1" applyFill="1" applyBorder="1" applyAlignment="1">
      <alignment vertical="center" wrapText="1"/>
    </xf>
    <xf numFmtId="0" fontId="2" fillId="0" borderId="2" xfId="0" applyFont="1" applyBorder="1" applyAlignment="1">
      <alignment horizontal="left" vertical="top" wrapText="1"/>
    </xf>
    <xf numFmtId="0" fontId="0" fillId="0" borderId="0" xfId="0" applyFill="1"/>
    <xf numFmtId="0" fontId="17" fillId="0" borderId="0" xfId="0" applyFont="1" applyFill="1" applyAlignment="1">
      <alignment vertical="top"/>
    </xf>
    <xf numFmtId="0" fontId="18" fillId="0" borderId="0" xfId="0" applyFont="1" applyFill="1" applyBorder="1" applyAlignment="1">
      <alignment horizontal="left" vertical="top"/>
    </xf>
    <xf numFmtId="0" fontId="16" fillId="0" borderId="0" xfId="0" applyFont="1" applyFill="1" applyBorder="1" applyAlignment="1">
      <alignment horizontal="left" vertical="top"/>
    </xf>
    <xf numFmtId="0" fontId="0" fillId="0" borderId="7" xfId="0" applyFont="1" applyFill="1" applyBorder="1" applyAlignment="1">
      <alignment vertical="top" wrapText="1"/>
    </xf>
    <xf numFmtId="0" fontId="16" fillId="0" borderId="4" xfId="0" applyFont="1" applyFill="1" applyBorder="1" applyAlignment="1">
      <alignment horizontal="left" vertical="center"/>
    </xf>
    <xf numFmtId="0" fontId="2" fillId="0" borderId="9" xfId="0" applyFont="1" applyFill="1" applyBorder="1"/>
    <xf numFmtId="0" fontId="5" fillId="0" borderId="12" xfId="0" applyFont="1" applyBorder="1"/>
    <xf numFmtId="0" fontId="0" fillId="0" borderId="0" xfId="0" applyAlignment="1">
      <alignment horizontal="center"/>
    </xf>
    <xf numFmtId="0" fontId="2" fillId="0" borderId="9" xfId="0" applyFont="1" applyBorder="1" applyAlignment="1">
      <alignment horizontal="center"/>
    </xf>
    <xf numFmtId="0" fontId="2" fillId="0" borderId="4" xfId="0" applyFont="1" applyBorder="1" applyAlignment="1">
      <alignment horizontal="center"/>
    </xf>
    <xf numFmtId="0" fontId="0" fillId="0" borderId="4" xfId="0" applyBorder="1" applyAlignment="1">
      <alignment horizontal="center" vertical="top"/>
    </xf>
    <xf numFmtId="0" fontId="0" fillId="0" borderId="0" xfId="0" applyAlignment="1">
      <alignment horizontal="center" vertical="top"/>
    </xf>
    <xf numFmtId="0" fontId="14" fillId="4" borderId="4" xfId="0" applyFont="1" applyFill="1" applyBorder="1" applyAlignment="1">
      <alignment horizontal="center" vertical="center"/>
    </xf>
    <xf numFmtId="49" fontId="19" fillId="0" borderId="5" xfId="1" applyNumberFormat="1" applyFont="1" applyBorder="1" applyAlignment="1">
      <alignment horizontal="right" vertical="center"/>
    </xf>
    <xf numFmtId="0" fontId="19" fillId="0" borderId="4" xfId="1" applyFont="1" applyBorder="1" applyAlignment="1">
      <alignment horizontal="right" vertical="center"/>
    </xf>
    <xf numFmtId="0" fontId="19" fillId="0" borderId="4" xfId="1" applyFont="1" applyFill="1" applyBorder="1" applyAlignment="1">
      <alignment horizontal="right" vertical="center"/>
    </xf>
    <xf numFmtId="0" fontId="2" fillId="0" borderId="6" xfId="0" applyFont="1" applyBorder="1" applyAlignment="1">
      <alignment horizontal="center" vertical="top" wrapText="1"/>
    </xf>
    <xf numFmtId="0" fontId="0" fillId="3" borderId="0" xfId="0" applyFill="1"/>
    <xf numFmtId="0" fontId="20" fillId="0" borderId="0" xfId="2" applyFill="1" applyAlignment="1" applyProtection="1"/>
    <xf numFmtId="0" fontId="0" fillId="3" borderId="0" xfId="0" applyFill="1" applyAlignment="1" applyProtection="1">
      <alignment wrapText="1"/>
      <protection locked="0"/>
    </xf>
    <xf numFmtId="0" fontId="0" fillId="3" borderId="0" xfId="0" applyFill="1" applyAlignment="1" applyProtection="1">
      <protection locked="0"/>
    </xf>
    <xf numFmtId="0" fontId="0" fillId="3" borderId="0" xfId="0" applyFill="1" applyProtection="1">
      <protection locked="0"/>
    </xf>
    <xf numFmtId="0" fontId="0" fillId="3" borderId="0" xfId="0" applyFill="1" applyAlignment="1" applyProtection="1">
      <alignment vertical="top" wrapText="1"/>
      <protection locked="0"/>
    </xf>
    <xf numFmtId="0" fontId="21" fillId="3" borderId="0" xfId="0" applyFont="1" applyFill="1" applyAlignment="1" applyProtection="1">
      <alignment horizontal="center"/>
      <protection locked="0"/>
    </xf>
    <xf numFmtId="0" fontId="15" fillId="0" borderId="0" xfId="0" applyFont="1" applyAlignment="1">
      <alignment horizontal="left" vertical="center" readingOrder="1"/>
    </xf>
    <xf numFmtId="0" fontId="5" fillId="3" borderId="0" xfId="0" applyFont="1" applyFill="1" applyAlignment="1" applyProtection="1">
      <alignment horizontal="center"/>
      <protection locked="0"/>
    </xf>
    <xf numFmtId="0" fontId="2" fillId="3" borderId="0" xfId="0" applyFont="1" applyFill="1"/>
    <xf numFmtId="0" fontId="0" fillId="3" borderId="0" xfId="0" applyFill="1" applyAlignment="1">
      <alignment wrapText="1"/>
    </xf>
    <xf numFmtId="0" fontId="0" fillId="3" borderId="0" xfId="0" applyFill="1" applyProtection="1"/>
    <xf numFmtId="0" fontId="2" fillId="3" borderId="0" xfId="0" applyFont="1" applyFill="1" applyProtection="1"/>
    <xf numFmtId="0" fontId="5" fillId="3" borderId="0" xfId="0" applyFont="1" applyFill="1"/>
    <xf numFmtId="0" fontId="14" fillId="4" borderId="4" xfId="0" applyFont="1" applyFill="1" applyBorder="1" applyAlignment="1">
      <alignment vertical="center"/>
    </xf>
    <xf numFmtId="49" fontId="12" fillId="0" borderId="5" xfId="1" applyNumberFormat="1" applyBorder="1" applyAlignment="1">
      <alignment horizontal="right" vertical="center"/>
    </xf>
    <xf numFmtId="0" fontId="11" fillId="0" borderId="16" xfId="0" applyFont="1" applyBorder="1"/>
    <xf numFmtId="0" fontId="0" fillId="0" borderId="16" xfId="0" applyBorder="1" applyAlignment="1">
      <alignment horizontal="right"/>
    </xf>
    <xf numFmtId="49" fontId="0" fillId="0" borderId="16" xfId="0" applyNumberFormat="1" applyBorder="1" applyAlignment="1">
      <alignment horizontal="right"/>
    </xf>
    <xf numFmtId="0" fontId="0" fillId="0" borderId="5" xfId="0" applyBorder="1"/>
    <xf numFmtId="0" fontId="11" fillId="0" borderId="0" xfId="0" applyFont="1" applyAlignment="1">
      <alignment horizontal="left" vertical="center"/>
    </xf>
    <xf numFmtId="0" fontId="2" fillId="3" borderId="1"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0" borderId="1" xfId="0" applyFont="1" applyBorder="1" applyAlignment="1">
      <alignment horizontal="center" wrapText="1"/>
    </xf>
    <xf numFmtId="0" fontId="2" fillId="0" borderId="6" xfId="0" applyFont="1" applyBorder="1" applyAlignment="1">
      <alignment horizontal="center" wrapText="1"/>
    </xf>
    <xf numFmtId="0" fontId="2" fillId="0" borderId="2" xfId="0" applyFont="1" applyBorder="1" applyAlignment="1">
      <alignment horizontal="center" wrapText="1"/>
    </xf>
  </cellXfs>
  <cellStyles count="3">
    <cellStyle name="Hyperlink" xfId="1" builtinId="8"/>
    <cellStyle name="Hyperlink 2" xfId="2"/>
    <cellStyle name="Normal" xfId="0" builtinId="0"/>
  </cellStyles>
  <dxfs count="7">
    <dxf>
      <font>
        <color rgb="FF9C0006"/>
      </font>
    </dxf>
    <dxf>
      <fill>
        <patternFill patternType="lightGray"/>
      </fill>
    </dxf>
    <dxf>
      <fill>
        <patternFill patternType="lightGray">
          <bgColor auto="1"/>
        </patternFill>
      </fill>
    </dxf>
    <dxf>
      <fill>
        <patternFill patternType="lightGray">
          <bgColor auto="1"/>
        </patternFill>
      </fill>
    </dxf>
    <dxf>
      <fill>
        <patternFill patternType="lightGray">
          <bgColor auto="1"/>
        </patternFill>
      </fill>
    </dxf>
    <dxf>
      <font>
        <color rgb="FFFF0000"/>
      </font>
    </dxf>
    <dxf>
      <font>
        <color rgb="FFFF0000"/>
      </font>
    </dxf>
  </dxfs>
  <tableStyles count="0" defaultTableStyle="TableStyleMedium2" defaultPivotStyle="PivotStyleLight16"/>
  <colors>
    <mruColors>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Recording</a:t>
            </a:r>
          </a:p>
        </c:rich>
      </c:tx>
      <c:layout>
        <c:manualLayout>
          <c:xMode val="edge"/>
          <c:yMode val="edge"/>
          <c:x val="0.43188618417054292"/>
          <c:y val="4.5900262467191595E-2"/>
        </c:manualLayout>
      </c:layout>
      <c:spPr>
        <a:noFill/>
        <a:ln>
          <a:noFill/>
        </a:ln>
        <a:effectLst/>
      </c:spPr>
    </c:title>
    <c:plotArea>
      <c:layout>
        <c:manualLayout>
          <c:layoutTarget val="inner"/>
          <c:xMode val="edge"/>
          <c:yMode val="edge"/>
          <c:x val="9.0661654857963445E-2"/>
          <c:y val="0.1716040749143645"/>
          <c:w val="0.81544078051924362"/>
          <c:h val="0.65476257840651297"/>
        </c:manualLayout>
      </c:layout>
      <c:barChart>
        <c:barDir val="col"/>
        <c:grouping val="stacked"/>
        <c:ser>
          <c:idx val="0"/>
          <c:order val="0"/>
          <c:tx>
            <c:v>Yes</c:v>
          </c:tx>
          <c:spPr>
            <a:solidFill>
              <a:schemeClr val="accent1"/>
            </a:solidFill>
            <a:ln>
              <a:noFill/>
            </a:ln>
            <a:effectLst/>
          </c:spPr>
          <c:cat>
            <c:numRef>
              <c:f>Results!$A$4:$A$9</c:f>
              <c:numCache>
                <c:formatCode>General</c:formatCode>
                <c:ptCount val="6"/>
                <c:pt idx="0">
                  <c:v>1</c:v>
                </c:pt>
                <c:pt idx="1">
                  <c:v>2</c:v>
                </c:pt>
                <c:pt idx="2">
                  <c:v>3</c:v>
                </c:pt>
                <c:pt idx="3">
                  <c:v>4</c:v>
                </c:pt>
                <c:pt idx="4">
                  <c:v>6</c:v>
                </c:pt>
                <c:pt idx="5">
                  <c:v>7</c:v>
                </c:pt>
              </c:numCache>
            </c:numRef>
          </c:cat>
          <c:val>
            <c:numRef>
              <c:f>Results!$C$4:$C$9</c:f>
              <c:numCache>
                <c:formatCode>0.00%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4D2B-431C-80D3-D4429B9B2A9E}"/>
            </c:ext>
          </c:extLst>
        </c:ser>
        <c:ser>
          <c:idx val="1"/>
          <c:order val="1"/>
          <c:tx>
            <c:v>No</c:v>
          </c:tx>
          <c:spPr>
            <a:solidFill>
              <a:schemeClr val="accent2"/>
            </a:solidFill>
            <a:ln>
              <a:noFill/>
            </a:ln>
            <a:effectLst/>
          </c:spPr>
          <c:cat>
            <c:numRef>
              <c:f>Results!$A$4:$A$9</c:f>
              <c:numCache>
                <c:formatCode>General</c:formatCode>
                <c:ptCount val="6"/>
                <c:pt idx="0">
                  <c:v>1</c:v>
                </c:pt>
                <c:pt idx="1">
                  <c:v>2</c:v>
                </c:pt>
                <c:pt idx="2">
                  <c:v>3</c:v>
                </c:pt>
                <c:pt idx="3">
                  <c:v>4</c:v>
                </c:pt>
                <c:pt idx="4">
                  <c:v>6</c:v>
                </c:pt>
                <c:pt idx="5">
                  <c:v>7</c:v>
                </c:pt>
              </c:numCache>
            </c:numRef>
          </c:cat>
          <c:val>
            <c:numRef>
              <c:f>Results!$D$4:$D$9</c:f>
              <c:numCache>
                <c:formatCode>0.00%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4D2B-431C-80D3-D4429B9B2A9E}"/>
            </c:ext>
          </c:extLst>
        </c:ser>
        <c:ser>
          <c:idx val="2"/>
          <c:order val="2"/>
          <c:tx>
            <c:v>NA</c:v>
          </c:tx>
          <c:spPr>
            <a:solidFill>
              <a:schemeClr val="accent3"/>
            </a:solidFill>
            <a:ln>
              <a:noFill/>
            </a:ln>
            <a:effectLst/>
          </c:spPr>
          <c:cat>
            <c:numRef>
              <c:f>Results!$A$4:$A$9</c:f>
              <c:numCache>
                <c:formatCode>General</c:formatCode>
                <c:ptCount val="6"/>
                <c:pt idx="0">
                  <c:v>1</c:v>
                </c:pt>
                <c:pt idx="1">
                  <c:v>2</c:v>
                </c:pt>
                <c:pt idx="2">
                  <c:v>3</c:v>
                </c:pt>
                <c:pt idx="3">
                  <c:v>4</c:v>
                </c:pt>
                <c:pt idx="4">
                  <c:v>6</c:v>
                </c:pt>
                <c:pt idx="5">
                  <c:v>7</c:v>
                </c:pt>
              </c:numCache>
            </c:numRef>
          </c:cat>
          <c:val>
            <c:numRef>
              <c:f>Results!$E$4:$E$9</c:f>
              <c:numCache>
                <c:formatCode>0.00%</c:formatCode>
                <c:ptCount val="6"/>
                <c:pt idx="3">
                  <c:v>0</c:v>
                </c:pt>
              </c:numCache>
            </c:numRef>
          </c:val>
          <c:extLst xmlns:c16r2="http://schemas.microsoft.com/office/drawing/2015/06/chart">
            <c:ext xmlns:c16="http://schemas.microsoft.com/office/drawing/2014/chart" uri="{C3380CC4-5D6E-409C-BE32-E72D297353CC}">
              <c16:uniqueId val="{00000002-4D2B-431C-80D3-D4429B9B2A9E}"/>
            </c:ext>
          </c:extLst>
        </c:ser>
        <c:dLbls/>
        <c:overlap val="100"/>
        <c:axId val="87684608"/>
        <c:axId val="87686528"/>
      </c:barChart>
      <c:catAx>
        <c:axId val="87684608"/>
        <c:scaling>
          <c:orientation val="minMax"/>
        </c:scaling>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Clinical audit standard</a:t>
                </a:r>
              </a:p>
            </c:rich>
          </c:tx>
          <c:layout>
            <c:manualLayout>
              <c:xMode val="edge"/>
              <c:yMode val="edge"/>
              <c:x val="0.3947892948557587"/>
              <c:y val="0.89053961475154586"/>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686528"/>
        <c:crosses val="autoZero"/>
        <c:auto val="1"/>
        <c:lblAlgn val="ctr"/>
        <c:lblOffset val="100"/>
      </c:catAx>
      <c:valAx>
        <c:axId val="87686528"/>
        <c:scaling>
          <c:orientation val="minMax"/>
          <c:max val="1"/>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684608"/>
        <c:crosses val="autoZero"/>
        <c:crossBetween val="between"/>
      </c:valAx>
      <c:spPr>
        <a:noFill/>
        <a:ln>
          <a:noFill/>
        </a:ln>
        <a:effectLst/>
      </c:spPr>
    </c:plotArea>
    <c:legend>
      <c:legendPos val="r"/>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Respiratory compromise</a:t>
            </a:r>
          </a:p>
        </c:rich>
      </c:tx>
      <c:layout>
        <c:manualLayout>
          <c:xMode val="edge"/>
          <c:yMode val="edge"/>
          <c:x val="0.32266956449448347"/>
          <c:y val="5.4919921661032135E-2"/>
        </c:manualLayout>
      </c:layout>
      <c:spPr>
        <a:noFill/>
        <a:ln>
          <a:noFill/>
        </a:ln>
        <a:effectLst/>
      </c:spPr>
    </c:title>
    <c:plotArea>
      <c:layout/>
      <c:barChart>
        <c:barDir val="col"/>
        <c:grouping val="stacked"/>
        <c:ser>
          <c:idx val="1"/>
          <c:order val="0"/>
          <c:tx>
            <c:v>Yes</c:v>
          </c:tx>
          <c:spPr>
            <a:solidFill>
              <a:schemeClr val="accent2"/>
            </a:solidFill>
            <a:ln>
              <a:noFill/>
            </a:ln>
            <a:effectLst/>
          </c:spPr>
          <c:cat>
            <c:numRef>
              <c:f>Results!$A$11:$A$11</c:f>
              <c:numCache>
                <c:formatCode>General</c:formatCode>
                <c:ptCount val="1"/>
                <c:pt idx="0">
                  <c:v>8</c:v>
                </c:pt>
              </c:numCache>
            </c:numRef>
          </c:cat>
          <c:val>
            <c:numRef>
              <c:f>Results!$C$11:$C$11</c:f>
              <c:numCache>
                <c:formatCode>0.00%</c:formatCode>
                <c:ptCount val="1"/>
                <c:pt idx="0">
                  <c:v>0</c:v>
                </c:pt>
              </c:numCache>
            </c:numRef>
          </c:val>
        </c:ser>
        <c:ser>
          <c:idx val="2"/>
          <c:order val="1"/>
          <c:tx>
            <c:v>No</c:v>
          </c:tx>
          <c:spPr>
            <a:solidFill>
              <a:schemeClr val="accent3"/>
            </a:solidFill>
            <a:ln>
              <a:noFill/>
            </a:ln>
            <a:effectLst/>
          </c:spPr>
          <c:cat>
            <c:numRef>
              <c:f>Results!$A$11:$A$11</c:f>
              <c:numCache>
                <c:formatCode>General</c:formatCode>
                <c:ptCount val="1"/>
                <c:pt idx="0">
                  <c:v>8</c:v>
                </c:pt>
              </c:numCache>
            </c:numRef>
          </c:cat>
          <c:val>
            <c:numRef>
              <c:f>Results!$D$11:$D$11</c:f>
              <c:numCache>
                <c:formatCode>0.00%</c:formatCode>
                <c:ptCount val="1"/>
                <c:pt idx="0">
                  <c:v>0</c:v>
                </c:pt>
              </c:numCache>
            </c:numRef>
          </c:val>
        </c:ser>
        <c:ser>
          <c:idx val="3"/>
          <c:order val="2"/>
          <c:tx>
            <c:v>NA</c:v>
          </c:tx>
          <c:spPr>
            <a:solidFill>
              <a:schemeClr val="accent4"/>
            </a:solidFill>
            <a:ln>
              <a:noFill/>
            </a:ln>
            <a:effectLst/>
          </c:spPr>
          <c:cat>
            <c:numRef>
              <c:f>Results!$A$11:$A$11</c:f>
              <c:numCache>
                <c:formatCode>General</c:formatCode>
                <c:ptCount val="1"/>
                <c:pt idx="0">
                  <c:v>8</c:v>
                </c:pt>
              </c:numCache>
            </c:numRef>
          </c:cat>
          <c:val>
            <c:numRef>
              <c:f>Results!$E$11:$E$11</c:f>
              <c:numCache>
                <c:formatCode>0.00%</c:formatCode>
                <c:ptCount val="1"/>
                <c:pt idx="0">
                  <c:v>0</c:v>
                </c:pt>
              </c:numCache>
            </c:numRef>
          </c:val>
        </c:ser>
        <c:dLbls/>
        <c:gapWidth val="219"/>
        <c:overlap val="100"/>
        <c:axId val="85845888"/>
        <c:axId val="87638016"/>
        <c:extLst>
          <c:ext xmlns:c15="http://schemas.microsoft.com/office/drawing/2012/chart" uri="{02D57815-91ED-43cb-92C2-25804820EDAC}">
            <c15:filteredBarSeries>
              <c15:ser>
                <c:idx val="0"/>
                <c:order val="0"/>
                <c:tx>
                  <c:strRef>
                    <c:extLst>
                      <c:ext uri="{02D57815-91ED-43cb-92C2-25804820EDAC}">
                        <c15:formulaRef>
                          <c15:sqref>Results!$B$10</c15:sqref>
                        </c15:formulaRef>
                      </c:ext>
                    </c:extLst>
                    <c:strCache>
                      <c:ptCount val="1"/>
                      <c:pt idx="0">
                        <c:v>Respiratory compromise</c:v>
                      </c:pt>
                    </c:strCache>
                  </c:strRef>
                </c:tx>
                <c:spPr>
                  <a:solidFill>
                    <a:schemeClr val="accent1"/>
                  </a:solidFill>
                  <a:ln>
                    <a:noFill/>
                  </a:ln>
                  <a:effectLst/>
                </c:spPr>
                <c:invertIfNegative val="0"/>
                <c:cat>
                  <c:numRef>
                    <c:extLst>
                      <c:ext uri="{02D57815-91ED-43cb-92C2-25804820EDAC}">
                        <c15:formulaRef>
                          <c15:sqref>Results!$A$11:$A$11</c15:sqref>
                        </c15:formulaRef>
                      </c:ext>
                    </c:extLst>
                    <c:numCache>
                      <c:formatCode>General</c:formatCode>
                      <c:ptCount val="1"/>
                      <c:pt idx="0">
                        <c:v>8</c:v>
                      </c:pt>
                    </c:numCache>
                  </c:numRef>
                </c:cat>
                <c:val>
                  <c:numRef>
                    <c:extLst>
                      <c:ext uri="{02D57815-91ED-43cb-92C2-25804820EDAC}">
                        <c15:formulaRef>
                          <c15:sqref>Results!$B$11:$B$11</c15:sqref>
                        </c15:formulaRef>
                      </c:ext>
                    </c:extLst>
                    <c:numCache>
                      <c:formatCode>General</c:formatCode>
                      <c:ptCount val="1"/>
                      <c:pt idx="0">
                        <c:v>0</c:v>
                      </c:pt>
                    </c:numCache>
                  </c:numRef>
                </c:val>
              </c15:ser>
            </c15:filteredBarSeries>
          </c:ext>
        </c:extLst>
      </c:barChart>
      <c:catAx>
        <c:axId val="85845888"/>
        <c:scaling>
          <c:orientation val="minMax"/>
        </c:scaling>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Clinical audit standard</a:t>
                </a:r>
              </a:p>
            </c:rich>
          </c:tx>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638016"/>
        <c:crosses val="autoZero"/>
        <c:auto val="1"/>
        <c:lblAlgn val="ctr"/>
        <c:lblOffset val="100"/>
      </c:catAx>
      <c:valAx>
        <c:axId val="87638016"/>
        <c:scaling>
          <c:orientation val="minMax"/>
          <c:max val="1"/>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45888"/>
        <c:crosses val="autoZero"/>
        <c:crossBetween val="between"/>
      </c:valAx>
      <c:spPr>
        <a:noFill/>
        <a:ln>
          <a:noFill/>
        </a:ln>
        <a:effectLst/>
      </c:spPr>
    </c:plotArea>
    <c:legend>
      <c:legendPos val="r"/>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Clinical</a:t>
            </a:r>
          </a:p>
        </c:rich>
      </c:tx>
      <c:spPr>
        <a:noFill/>
        <a:ln>
          <a:noFill/>
        </a:ln>
        <a:effectLst/>
      </c:spPr>
    </c:title>
    <c:plotArea>
      <c:layout/>
      <c:barChart>
        <c:barDir val="col"/>
        <c:grouping val="stacked"/>
        <c:ser>
          <c:idx val="0"/>
          <c:order val="0"/>
          <c:tx>
            <c:v>Yes</c:v>
          </c:tx>
          <c:spPr>
            <a:solidFill>
              <a:schemeClr val="accent1"/>
            </a:solidFill>
            <a:ln>
              <a:noFill/>
            </a:ln>
            <a:effectLst/>
          </c:spPr>
          <c:cat>
            <c:numRef>
              <c:f>Results!$A$13:$A$16</c:f>
              <c:numCache>
                <c:formatCode>General</c:formatCode>
                <c:ptCount val="4"/>
                <c:pt idx="0">
                  <c:v>9</c:v>
                </c:pt>
                <c:pt idx="1">
                  <c:v>10</c:v>
                </c:pt>
                <c:pt idx="2">
                  <c:v>11</c:v>
                </c:pt>
                <c:pt idx="3">
                  <c:v>12</c:v>
                </c:pt>
              </c:numCache>
            </c:numRef>
          </c:cat>
          <c:val>
            <c:numRef>
              <c:f>Results!$C$13:$C$16</c:f>
              <c:numCache>
                <c:formatCode>0.00%</c:formatCode>
                <c:ptCount val="4"/>
                <c:pt idx="0">
                  <c:v>0</c:v>
                </c:pt>
                <c:pt idx="1">
                  <c:v>0</c:v>
                </c:pt>
                <c:pt idx="2">
                  <c:v>0</c:v>
                </c:pt>
                <c:pt idx="3">
                  <c:v>0</c:v>
                </c:pt>
              </c:numCache>
            </c:numRef>
          </c:val>
        </c:ser>
        <c:ser>
          <c:idx val="1"/>
          <c:order val="1"/>
          <c:tx>
            <c:v>No</c:v>
          </c:tx>
          <c:spPr>
            <a:solidFill>
              <a:schemeClr val="accent2"/>
            </a:solidFill>
            <a:ln>
              <a:noFill/>
            </a:ln>
            <a:effectLst/>
          </c:spPr>
          <c:cat>
            <c:numRef>
              <c:f>Results!$A$13:$A$16</c:f>
              <c:numCache>
                <c:formatCode>General</c:formatCode>
                <c:ptCount val="4"/>
                <c:pt idx="0">
                  <c:v>9</c:v>
                </c:pt>
                <c:pt idx="1">
                  <c:v>10</c:v>
                </c:pt>
                <c:pt idx="2">
                  <c:v>11</c:v>
                </c:pt>
                <c:pt idx="3">
                  <c:v>12</c:v>
                </c:pt>
              </c:numCache>
            </c:numRef>
          </c:cat>
          <c:val>
            <c:numRef>
              <c:f>Results!$D$13:$D$16</c:f>
              <c:numCache>
                <c:formatCode>0.00%</c:formatCode>
                <c:ptCount val="4"/>
                <c:pt idx="0">
                  <c:v>0</c:v>
                </c:pt>
                <c:pt idx="1">
                  <c:v>0</c:v>
                </c:pt>
                <c:pt idx="2">
                  <c:v>0</c:v>
                </c:pt>
                <c:pt idx="3">
                  <c:v>0</c:v>
                </c:pt>
              </c:numCache>
            </c:numRef>
          </c:val>
        </c:ser>
        <c:ser>
          <c:idx val="2"/>
          <c:order val="2"/>
          <c:tx>
            <c:v>NA</c:v>
          </c:tx>
          <c:spPr>
            <a:solidFill>
              <a:schemeClr val="accent3"/>
            </a:solidFill>
            <a:ln>
              <a:noFill/>
            </a:ln>
            <a:effectLst/>
          </c:spPr>
          <c:cat>
            <c:numRef>
              <c:f>Results!$A$13:$A$16</c:f>
              <c:numCache>
                <c:formatCode>General</c:formatCode>
                <c:ptCount val="4"/>
                <c:pt idx="0">
                  <c:v>9</c:v>
                </c:pt>
                <c:pt idx="1">
                  <c:v>10</c:v>
                </c:pt>
                <c:pt idx="2">
                  <c:v>11</c:v>
                </c:pt>
                <c:pt idx="3">
                  <c:v>12</c:v>
                </c:pt>
              </c:numCache>
            </c:numRef>
          </c:cat>
          <c:val>
            <c:numRef>
              <c:f>Results!$E$13:$E$16</c:f>
              <c:numCache>
                <c:formatCode>0.00%</c:formatCode>
                <c:ptCount val="4"/>
                <c:pt idx="3">
                  <c:v>0</c:v>
                </c:pt>
              </c:numCache>
            </c:numRef>
          </c:val>
        </c:ser>
        <c:dLbls/>
        <c:overlap val="100"/>
        <c:axId val="88123648"/>
        <c:axId val="88211840"/>
      </c:barChart>
      <c:catAx>
        <c:axId val="88123648"/>
        <c:scaling>
          <c:orientation val="minMax"/>
        </c:scaling>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Clinical audit standard</a:t>
                </a:r>
              </a:p>
            </c:rich>
          </c:tx>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211840"/>
        <c:crosses val="autoZero"/>
        <c:auto val="1"/>
        <c:lblAlgn val="ctr"/>
        <c:lblOffset val="100"/>
      </c:catAx>
      <c:valAx>
        <c:axId val="88211840"/>
        <c:scaling>
          <c:orientation val="minMax"/>
          <c:max val="1"/>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123648"/>
        <c:crosses val="autoZero"/>
        <c:crossBetween val="between"/>
      </c:valAx>
      <c:spPr>
        <a:noFill/>
        <a:ln>
          <a:noFill/>
        </a:ln>
        <a:effectLst/>
      </c:spPr>
    </c:plotArea>
    <c:legend>
      <c:legendPos val="r"/>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6" Type="http://schemas.openxmlformats.org/officeDocument/2006/relationships/image" Target="../media/image3.emf"/><Relationship Id="rId5" Type="http://schemas.openxmlformats.org/officeDocument/2006/relationships/hyperlink" Target="http://www.ncepod.org.uk/2018cn.html" TargetMode="External"/><Relationship Id="rId4" Type="http://schemas.openxmlformats.org/officeDocument/2006/relationships/hyperlink" Target="http://www.ncepod.org.uk/cn.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A13"/><Relationship Id="rId13" Type="http://schemas.openxmlformats.org/officeDocument/2006/relationships/hyperlink" Target="#Recommendations!B12"/><Relationship Id="rId18" Type="http://schemas.openxmlformats.org/officeDocument/2006/relationships/hyperlink" Target="#Recommendations!B8"/><Relationship Id="rId3" Type="http://schemas.openxmlformats.org/officeDocument/2006/relationships/hyperlink" Target="#Recommendations!B9"/><Relationship Id="rId21" Type="http://schemas.openxmlformats.org/officeDocument/2006/relationships/hyperlink" Target="#Recommendations!B8"/><Relationship Id="rId7" Type="http://schemas.openxmlformats.org/officeDocument/2006/relationships/hyperlink" Target="#Recommendations!B8"/><Relationship Id="rId12" Type="http://schemas.openxmlformats.org/officeDocument/2006/relationships/hyperlink" Target="#Recommendations!B8"/><Relationship Id="rId17" Type="http://schemas.openxmlformats.org/officeDocument/2006/relationships/hyperlink" Target="#Recommendations!B8"/><Relationship Id="rId2" Type="http://schemas.openxmlformats.org/officeDocument/2006/relationships/image" Target="../media/image2.gif"/><Relationship Id="rId16" Type="http://schemas.openxmlformats.org/officeDocument/2006/relationships/hyperlink" Target="#Recommendations!B8"/><Relationship Id="rId20" Type="http://schemas.openxmlformats.org/officeDocument/2006/relationships/hyperlink" Target="#Recommendations!B8"/><Relationship Id="rId1" Type="http://schemas.openxmlformats.org/officeDocument/2006/relationships/hyperlink" Target="#Recommendations!B8"/><Relationship Id="rId6" Type="http://schemas.openxmlformats.org/officeDocument/2006/relationships/hyperlink" Target="#Recommendations!B8"/><Relationship Id="rId11" Type="http://schemas.openxmlformats.org/officeDocument/2006/relationships/hyperlink" Target="#Recommendations!B8"/><Relationship Id="rId5" Type="http://schemas.openxmlformats.org/officeDocument/2006/relationships/hyperlink" Target="#Recommendations!B8"/><Relationship Id="rId15" Type="http://schemas.openxmlformats.org/officeDocument/2006/relationships/hyperlink" Target="#Recommendations!A38"/><Relationship Id="rId10" Type="http://schemas.openxmlformats.org/officeDocument/2006/relationships/hyperlink" Target="#Recommendations!B8"/><Relationship Id="rId19" Type="http://schemas.openxmlformats.org/officeDocument/2006/relationships/hyperlink" Target="#Recommendations!B8"/><Relationship Id="rId4" Type="http://schemas.openxmlformats.org/officeDocument/2006/relationships/hyperlink" Target="#Recommendations!B8"/><Relationship Id="rId9" Type="http://schemas.openxmlformats.org/officeDocument/2006/relationships/hyperlink" Target="#Recommendations!B8"/><Relationship Id="rId14" Type="http://schemas.openxmlformats.org/officeDocument/2006/relationships/hyperlink" Target="#Recommendations!A32"/></Relationships>
</file>

<file path=xl/drawings/_rels/drawing4.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B16"/></Relationships>
</file>

<file path=xl/drawings/_rels/drawing5.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B23"/></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1933575</xdr:colOff>
      <xdr:row>0</xdr:row>
      <xdr:rowOff>38100</xdr:rowOff>
    </xdr:from>
    <xdr:ext cx="1809750" cy="510347"/>
    <xdr:pic>
      <xdr:nvPicPr>
        <xdr:cNvPr id="2" name="Picture 1" descr="NCEPOD Logo.bmp">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219200" y="38100"/>
          <a:ext cx="1809750" cy="510347"/>
        </a:xfrm>
        <a:prstGeom prst="rect">
          <a:avLst/>
        </a:prstGeom>
      </xdr:spPr>
    </xdr:pic>
    <xdr:clientData/>
  </xdr:oneCellAnchor>
  <xdr:oneCellAnchor>
    <xdr:from>
      <xdr:col>1</xdr:col>
      <xdr:colOff>266700</xdr:colOff>
      <xdr:row>9</xdr:row>
      <xdr:rowOff>323850</xdr:rowOff>
    </xdr:from>
    <xdr:ext cx="180975" cy="172307"/>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962400" y="3381375"/>
          <a:ext cx="180975" cy="172307"/>
        </a:xfrm>
        <a:prstGeom prst="rect">
          <a:avLst/>
        </a:prstGeom>
        <a:noFill/>
      </xdr:spPr>
    </xdr:pic>
    <xdr:clientData/>
  </xdr:oneCellAnchor>
  <xdr:twoCellAnchor>
    <xdr:from>
      <xdr:col>0</xdr:col>
      <xdr:colOff>523875</xdr:colOff>
      <xdr:row>6</xdr:row>
      <xdr:rowOff>152399</xdr:rowOff>
    </xdr:from>
    <xdr:to>
      <xdr:col>0</xdr:col>
      <xdr:colOff>1304925</xdr:colOff>
      <xdr:row>7</xdr:row>
      <xdr:rowOff>895350</xdr:rowOff>
    </xdr:to>
    <xdr:sp macro="" textlink="">
      <xdr:nvSpPr>
        <xdr:cNvPr id="4" name="Text Box 1">
          <a:hlinkClick xmlns:r="http://schemas.openxmlformats.org/officeDocument/2006/relationships" r:id="rId4"/>
          <a:extLst>
            <a:ext uri="{FF2B5EF4-FFF2-40B4-BE49-F238E27FC236}">
              <a16:creationId xmlns:a16="http://schemas.microsoft.com/office/drawing/2014/main" xmlns="" id="{00000000-0008-0000-0000-000004000000}"/>
            </a:ext>
          </a:extLst>
        </xdr:cNvPr>
        <xdr:cNvSpPr txBox="1">
          <a:spLocks noChangeArrowheads="1"/>
        </xdr:cNvSpPr>
      </xdr:nvSpPr>
      <xdr:spPr bwMode="auto">
        <a:xfrm>
          <a:off x="523875" y="1295399"/>
          <a:ext cx="85725" cy="228601"/>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GB" sz="1100" b="0" i="0" u="none" strike="noStrike" baseline="0">
              <a:solidFill>
                <a:srgbClr val="000000"/>
              </a:solidFill>
              <a:latin typeface="+mn-lt"/>
              <a:cs typeface="Calibri"/>
            </a:rPr>
            <a:t>http://www.ncepod.org.uk/cn.html</a:t>
          </a:r>
        </a:p>
      </xdr:txBody>
    </xdr:sp>
    <xdr:clientData/>
  </xdr:twoCellAnchor>
  <xdr:oneCellAnchor>
    <xdr:from>
      <xdr:col>0</xdr:col>
      <xdr:colOff>0</xdr:colOff>
      <xdr:row>0</xdr:row>
      <xdr:rowOff>0</xdr:rowOff>
    </xdr:from>
    <xdr:ext cx="3648119" cy="5162549"/>
    <xdr:pic>
      <xdr:nvPicPr>
        <xdr:cNvPr id="5" name="Picture 4">
          <a:hlinkClick xmlns:r="http://schemas.openxmlformats.org/officeDocument/2006/relationships" r:id="rId5"/>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0" y="0"/>
          <a:ext cx="3648119" cy="5162549"/>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5487712</xdr:colOff>
      <xdr:row>5</xdr:row>
      <xdr:rowOff>87109</xdr:rowOff>
    </xdr:from>
    <xdr:ext cx="180975" cy="172307"/>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7712" y="1963534"/>
          <a:ext cx="180975" cy="172307"/>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1466850</xdr:colOff>
      <xdr:row>1</xdr:row>
      <xdr:rowOff>19050</xdr:rowOff>
    </xdr:from>
    <xdr:ext cx="180975" cy="172307"/>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28975" y="266700"/>
          <a:ext cx="180975" cy="172307"/>
        </a:xfrm>
        <a:prstGeom prst="rect">
          <a:avLst/>
        </a:prstGeom>
        <a:noFill/>
      </xdr:spPr>
    </xdr:pic>
    <xdr:clientData/>
  </xdr:oneCellAnchor>
  <xdr:oneCellAnchor>
    <xdr:from>
      <xdr:col>5</xdr:col>
      <xdr:colOff>838200</xdr:colOff>
      <xdr:row>1</xdr:row>
      <xdr:rowOff>19050</xdr:rowOff>
    </xdr:from>
    <xdr:ext cx="180975" cy="172307"/>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762750" y="266700"/>
          <a:ext cx="180975" cy="172307"/>
        </a:xfrm>
        <a:prstGeom prst="rect">
          <a:avLst/>
        </a:prstGeom>
        <a:noFill/>
      </xdr:spPr>
    </xdr:pic>
    <xdr:clientData/>
  </xdr:oneCellAnchor>
  <xdr:oneCellAnchor>
    <xdr:from>
      <xdr:col>10</xdr:col>
      <xdr:colOff>857250</xdr:colOff>
      <xdr:row>2</xdr:row>
      <xdr:rowOff>57150</xdr:rowOff>
    </xdr:from>
    <xdr:ext cx="0" cy="134207"/>
    <xdr:pic>
      <xdr:nvPicPr>
        <xdr:cNvPr id="7" name="Picture 63" descr="C:\Users\hfreeth\AppData\Local\Microsoft\Windows\Temporary Internet Files\Content.IE5\XLHOTTUP\MM900254501[1].gif">
          <a:hlinkClick xmlns:r="http://schemas.openxmlformats.org/officeDocument/2006/relationships" r:id="rId4"/>
          <a:extLst>
            <a:ext uri="{FF2B5EF4-FFF2-40B4-BE49-F238E27FC236}">
              <a16:creationId xmlns=""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6400" y="466725"/>
          <a:ext cx="0" cy="134207"/>
        </a:xfrm>
        <a:prstGeom prst="rect">
          <a:avLst/>
        </a:prstGeom>
        <a:noFill/>
      </xdr:spPr>
    </xdr:pic>
    <xdr:clientData/>
  </xdr:oneCellAnchor>
  <xdr:oneCellAnchor>
    <xdr:from>
      <xdr:col>10</xdr:col>
      <xdr:colOff>857250</xdr:colOff>
      <xdr:row>2</xdr:row>
      <xdr:rowOff>57150</xdr:rowOff>
    </xdr:from>
    <xdr:ext cx="0" cy="134207"/>
    <xdr:pic>
      <xdr:nvPicPr>
        <xdr:cNvPr id="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6400" y="466725"/>
          <a:ext cx="0" cy="134207"/>
        </a:xfrm>
        <a:prstGeom prst="rect">
          <a:avLst/>
        </a:prstGeom>
        <a:noFill/>
      </xdr:spPr>
    </xdr:pic>
    <xdr:clientData/>
  </xdr:oneCellAnchor>
  <xdr:oneCellAnchor>
    <xdr:from>
      <xdr:col>12</xdr:col>
      <xdr:colOff>857250</xdr:colOff>
      <xdr:row>2</xdr:row>
      <xdr:rowOff>57150</xdr:rowOff>
    </xdr:from>
    <xdr:ext cx="0" cy="134207"/>
    <xdr:pic>
      <xdr:nvPicPr>
        <xdr:cNvPr id="10"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96000" y="466725"/>
          <a:ext cx="0" cy="134207"/>
        </a:xfrm>
        <a:prstGeom prst="rect">
          <a:avLst/>
        </a:prstGeom>
        <a:noFill/>
      </xdr:spPr>
    </xdr:pic>
    <xdr:clientData/>
  </xdr:oneCellAnchor>
  <xdr:oneCellAnchor>
    <xdr:from>
      <xdr:col>12</xdr:col>
      <xdr:colOff>857250</xdr:colOff>
      <xdr:row>2</xdr:row>
      <xdr:rowOff>57150</xdr:rowOff>
    </xdr:from>
    <xdr:ext cx="0" cy="134207"/>
    <xdr:pic>
      <xdr:nvPicPr>
        <xdr:cNvPr id="11"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96000" y="466725"/>
          <a:ext cx="0" cy="134207"/>
        </a:xfrm>
        <a:prstGeom prst="rect">
          <a:avLst/>
        </a:prstGeom>
        <a:noFill/>
      </xdr:spPr>
    </xdr:pic>
    <xdr:clientData/>
  </xdr:oneCellAnchor>
  <xdr:oneCellAnchor>
    <xdr:from>
      <xdr:col>12</xdr:col>
      <xdr:colOff>1190625</xdr:colOff>
      <xdr:row>1</xdr:row>
      <xdr:rowOff>28575</xdr:rowOff>
    </xdr:from>
    <xdr:ext cx="180975" cy="172307"/>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735300" y="276225"/>
          <a:ext cx="180975" cy="172307"/>
        </a:xfrm>
        <a:prstGeom prst="rect">
          <a:avLst/>
        </a:prstGeom>
        <a:noFill/>
      </xdr:spPr>
    </xdr:pic>
    <xdr:clientData/>
  </xdr:oneCellAnchor>
  <xdr:oneCellAnchor>
    <xdr:from>
      <xdr:col>7</xdr:col>
      <xdr:colOff>857250</xdr:colOff>
      <xdr:row>2</xdr:row>
      <xdr:rowOff>57150</xdr:rowOff>
    </xdr:from>
    <xdr:ext cx="0" cy="134207"/>
    <xdr:pic>
      <xdr:nvPicPr>
        <xdr:cNvPr id="16"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57600" y="466725"/>
          <a:ext cx="0" cy="134207"/>
        </a:xfrm>
        <a:prstGeom prst="rect">
          <a:avLst/>
        </a:prstGeom>
        <a:noFill/>
      </xdr:spPr>
    </xdr:pic>
    <xdr:clientData/>
  </xdr:oneCellAnchor>
  <xdr:oneCellAnchor>
    <xdr:from>
      <xdr:col>7</xdr:col>
      <xdr:colOff>857250</xdr:colOff>
      <xdr:row>2</xdr:row>
      <xdr:rowOff>57150</xdr:rowOff>
    </xdr:from>
    <xdr:ext cx="0" cy="134207"/>
    <xdr:pic>
      <xdr:nvPicPr>
        <xdr:cNvPr id="17"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57600" y="466725"/>
          <a:ext cx="0" cy="134207"/>
        </a:xfrm>
        <a:prstGeom prst="rect">
          <a:avLst/>
        </a:prstGeom>
        <a:noFill/>
      </xdr:spPr>
    </xdr:pic>
    <xdr:clientData/>
  </xdr:oneCellAnchor>
  <xdr:oneCellAnchor>
    <xdr:from>
      <xdr:col>9</xdr:col>
      <xdr:colOff>857250</xdr:colOff>
      <xdr:row>2</xdr:row>
      <xdr:rowOff>57150</xdr:rowOff>
    </xdr:from>
    <xdr:ext cx="0" cy="134207"/>
    <xdr:pic>
      <xdr:nvPicPr>
        <xdr:cNvPr id="18" name="Picture 17"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6800" y="466725"/>
          <a:ext cx="0" cy="134207"/>
        </a:xfrm>
        <a:prstGeom prst="rect">
          <a:avLst/>
        </a:prstGeom>
        <a:noFill/>
      </xdr:spPr>
    </xdr:pic>
    <xdr:clientData/>
  </xdr:oneCellAnchor>
  <xdr:oneCellAnchor>
    <xdr:from>
      <xdr:col>9</xdr:col>
      <xdr:colOff>857250</xdr:colOff>
      <xdr:row>2</xdr:row>
      <xdr:rowOff>57150</xdr:rowOff>
    </xdr:from>
    <xdr:ext cx="0" cy="134207"/>
    <xdr:pic>
      <xdr:nvPicPr>
        <xdr:cNvPr id="19" name="Picture 63" descr="C:\Users\hfreeth\AppData\Local\Microsoft\Windows\Temporary Internet Files\Content.IE5\XLHOTTUP\MM900254501[1].gif">
          <a:hlinkClick xmlns:r="http://schemas.openxmlformats.org/officeDocument/2006/relationships" r:id="rId12"/>
          <a:extLst>
            <a:ext uri="{FF2B5EF4-FFF2-40B4-BE49-F238E27FC236}">
              <a16:creationId xmlns=""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6800" y="466725"/>
          <a:ext cx="0" cy="134207"/>
        </a:xfrm>
        <a:prstGeom prst="rect">
          <a:avLst/>
        </a:prstGeom>
        <a:noFill/>
      </xdr:spPr>
    </xdr:pic>
    <xdr:clientData/>
  </xdr:oneCellAnchor>
  <xdr:oneCellAnchor>
    <xdr:from>
      <xdr:col>9</xdr:col>
      <xdr:colOff>1323975</xdr:colOff>
      <xdr:row>1</xdr:row>
      <xdr:rowOff>19050</xdr:rowOff>
    </xdr:from>
    <xdr:ext cx="180975" cy="172307"/>
    <xdr:pic>
      <xdr:nvPicPr>
        <xdr:cNvPr id="20" name="Picture 63" descr="C:\Users\hfreeth\AppData\Local\Microsoft\Windows\Temporary Internet Files\Content.IE5\XLHOTTUP\MM900254501[1].gif">
          <a:hlinkClick xmlns:r="http://schemas.openxmlformats.org/officeDocument/2006/relationships" r:id="rId13"/>
          <a:extLst>
            <a:ext uri="{FF2B5EF4-FFF2-40B4-BE49-F238E27FC236}">
              <a16:creationId xmlns=""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906250" y="266700"/>
          <a:ext cx="180975" cy="172307"/>
        </a:xfrm>
        <a:prstGeom prst="rect">
          <a:avLst/>
        </a:prstGeom>
        <a:noFill/>
      </xdr:spPr>
    </xdr:pic>
    <xdr:clientData/>
  </xdr:oneCellAnchor>
  <xdr:oneCellAnchor>
    <xdr:from>
      <xdr:col>13</xdr:col>
      <xdr:colOff>1276350</xdr:colOff>
      <xdr:row>1</xdr:row>
      <xdr:rowOff>19050</xdr:rowOff>
    </xdr:from>
    <xdr:ext cx="180975" cy="172307"/>
    <xdr:pic>
      <xdr:nvPicPr>
        <xdr:cNvPr id="22" name="Picture 63" descr="C:\Users\hfreeth\AppData\Local\Microsoft\Windows\Temporary Internet Files\Content.IE5\XLHOTTUP\MM900254501[1].gif">
          <a:hlinkClick xmlns:r="http://schemas.openxmlformats.org/officeDocument/2006/relationships" r:id="rId14"/>
          <a:extLst>
            <a:ext uri="{FF2B5EF4-FFF2-40B4-BE49-F238E27FC236}">
              <a16:creationId xmlns="" xmlns:a16="http://schemas.microsoft.com/office/drawing/2014/main" id="{6E729058-3F5B-4488-8618-8FC34E1552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8678525" y="266700"/>
          <a:ext cx="180975" cy="172307"/>
        </a:xfrm>
        <a:prstGeom prst="rect">
          <a:avLst/>
        </a:prstGeom>
        <a:noFill/>
      </xdr:spPr>
    </xdr:pic>
    <xdr:clientData/>
  </xdr:oneCellAnchor>
  <xdr:oneCellAnchor>
    <xdr:from>
      <xdr:col>17</xdr:col>
      <xdr:colOff>180975</xdr:colOff>
      <xdr:row>1</xdr:row>
      <xdr:rowOff>9525</xdr:rowOff>
    </xdr:from>
    <xdr:ext cx="180975" cy="172307"/>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E2DC95DA-F7FF-4AA9-88CF-BC08184266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355175" y="257175"/>
          <a:ext cx="180975" cy="172307"/>
        </a:xfrm>
        <a:prstGeom prst="rect">
          <a:avLst/>
        </a:prstGeom>
        <a:noFill/>
      </xdr:spPr>
    </xdr:pic>
    <xdr:clientData/>
  </xdr:oneCellAnchor>
  <xdr:oneCellAnchor>
    <xdr:from>
      <xdr:col>14</xdr:col>
      <xdr:colOff>857250</xdr:colOff>
      <xdr:row>2</xdr:row>
      <xdr:rowOff>57150</xdr:rowOff>
    </xdr:from>
    <xdr:ext cx="0" cy="134207"/>
    <xdr:pic>
      <xdr:nvPicPr>
        <xdr:cNvPr id="21"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01925" y="514350"/>
          <a:ext cx="0" cy="134207"/>
        </a:xfrm>
        <a:prstGeom prst="rect">
          <a:avLst/>
        </a:prstGeom>
        <a:noFill/>
      </xdr:spPr>
    </xdr:pic>
    <xdr:clientData/>
  </xdr:oneCellAnchor>
  <xdr:oneCellAnchor>
    <xdr:from>
      <xdr:col>14</xdr:col>
      <xdr:colOff>857250</xdr:colOff>
      <xdr:row>2</xdr:row>
      <xdr:rowOff>57150</xdr:rowOff>
    </xdr:from>
    <xdr:ext cx="0" cy="134207"/>
    <xdr:pic>
      <xdr:nvPicPr>
        <xdr:cNvPr id="23" name="Picture 63" descr="C:\Users\hfreeth\AppData\Local\Microsoft\Windows\Temporary Internet Files\Content.IE5\XLHOTTUP\MM900254501[1].gif">
          <a:hlinkClick xmlns:r="http://schemas.openxmlformats.org/officeDocument/2006/relationships" r:id="rId17"/>
          <a:extLst>
            <a:ext uri="{FF2B5EF4-FFF2-40B4-BE49-F238E27FC236}">
              <a16:creationId xmlns=""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01925" y="514350"/>
          <a:ext cx="0" cy="134207"/>
        </a:xfrm>
        <a:prstGeom prst="rect">
          <a:avLst/>
        </a:prstGeom>
        <a:noFill/>
      </xdr:spPr>
    </xdr:pic>
    <xdr:clientData/>
  </xdr:oneCellAnchor>
  <xdr:oneCellAnchor>
    <xdr:from>
      <xdr:col>16</xdr:col>
      <xdr:colOff>857250</xdr:colOff>
      <xdr:row>2</xdr:row>
      <xdr:rowOff>57150</xdr:rowOff>
    </xdr:from>
    <xdr:ext cx="0" cy="134207"/>
    <xdr:pic>
      <xdr:nvPicPr>
        <xdr:cNvPr id="25" name="Picture 63" descr="C:\Users\hfreeth\AppData\Local\Microsoft\Windows\Temporary Internet Files\Content.IE5\XLHOTTUP\MM900254501[1].gif">
          <a:hlinkClick xmlns:r="http://schemas.openxmlformats.org/officeDocument/2006/relationships" r:id="rId18"/>
          <a:extLst>
            <a:ext uri="{FF2B5EF4-FFF2-40B4-BE49-F238E27FC236}">
              <a16:creationId xmlns=""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01925" y="514350"/>
          <a:ext cx="0" cy="134207"/>
        </a:xfrm>
        <a:prstGeom prst="rect">
          <a:avLst/>
        </a:prstGeom>
        <a:noFill/>
      </xdr:spPr>
    </xdr:pic>
    <xdr:clientData/>
  </xdr:oneCellAnchor>
  <xdr:oneCellAnchor>
    <xdr:from>
      <xdr:col>16</xdr:col>
      <xdr:colOff>857250</xdr:colOff>
      <xdr:row>2</xdr:row>
      <xdr:rowOff>57150</xdr:rowOff>
    </xdr:from>
    <xdr:ext cx="0" cy="134207"/>
    <xdr:pic>
      <xdr:nvPicPr>
        <xdr:cNvPr id="26" name="Picture 63" descr="C:\Users\hfreeth\AppData\Local\Microsoft\Windows\Temporary Internet Files\Content.IE5\XLHOTTUP\MM900254501[1].gif">
          <a:hlinkClick xmlns:r="http://schemas.openxmlformats.org/officeDocument/2006/relationships" r:id="rId19"/>
          <a:extLst>
            <a:ext uri="{FF2B5EF4-FFF2-40B4-BE49-F238E27FC236}">
              <a16:creationId xmlns=""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01925" y="514350"/>
          <a:ext cx="0" cy="134207"/>
        </a:xfrm>
        <a:prstGeom prst="rect">
          <a:avLst/>
        </a:prstGeom>
        <a:noFill/>
      </xdr:spPr>
    </xdr:pic>
    <xdr:clientData/>
  </xdr:oneCellAnchor>
  <xdr:oneCellAnchor>
    <xdr:from>
      <xdr:col>18</xdr:col>
      <xdr:colOff>857250</xdr:colOff>
      <xdr:row>2</xdr:row>
      <xdr:rowOff>57150</xdr:rowOff>
    </xdr:from>
    <xdr:ext cx="0" cy="134207"/>
    <xdr:pic>
      <xdr:nvPicPr>
        <xdr:cNvPr id="27" name="Picture 63" descr="C:\Users\hfreeth\AppData\Local\Microsoft\Windows\Temporary Internet Files\Content.IE5\XLHOTTUP\MM900254501[1].gif">
          <a:hlinkClick xmlns:r="http://schemas.openxmlformats.org/officeDocument/2006/relationships" r:id="rId20"/>
          <a:extLst>
            <a:ext uri="{FF2B5EF4-FFF2-40B4-BE49-F238E27FC236}">
              <a16:creationId xmlns=""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01925" y="514350"/>
          <a:ext cx="0" cy="134207"/>
        </a:xfrm>
        <a:prstGeom prst="rect">
          <a:avLst/>
        </a:prstGeom>
        <a:noFill/>
      </xdr:spPr>
    </xdr:pic>
    <xdr:clientData/>
  </xdr:oneCellAnchor>
  <xdr:oneCellAnchor>
    <xdr:from>
      <xdr:col>18</xdr:col>
      <xdr:colOff>857250</xdr:colOff>
      <xdr:row>2</xdr:row>
      <xdr:rowOff>57150</xdr:rowOff>
    </xdr:from>
    <xdr:ext cx="0" cy="134207"/>
    <xdr:pic>
      <xdr:nvPicPr>
        <xdr:cNvPr id="28" name="Picture 63" descr="C:\Users\hfreeth\AppData\Local\Microsoft\Windows\Temporary Internet Files\Content.IE5\XLHOTTUP\MM900254501[1].gif">
          <a:hlinkClick xmlns:r="http://schemas.openxmlformats.org/officeDocument/2006/relationships" r:id="rId21"/>
          <a:extLst>
            <a:ext uri="{FF2B5EF4-FFF2-40B4-BE49-F238E27FC236}">
              <a16:creationId xmlns=""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01925" y="514350"/>
          <a:ext cx="0" cy="13420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2543175</xdr:colOff>
      <xdr:row>1</xdr:row>
      <xdr:rowOff>19050</xdr:rowOff>
    </xdr:from>
    <xdr:ext cx="180975" cy="172307"/>
    <xdr:pic>
      <xdr:nvPicPr>
        <xdr:cNvPr id="4"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52775" y="266700"/>
          <a:ext cx="180975" cy="17230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962025</xdr:colOff>
      <xdr:row>1</xdr:row>
      <xdr:rowOff>19050</xdr:rowOff>
    </xdr:from>
    <xdr:ext cx="180975" cy="172307"/>
    <xdr:pic>
      <xdr:nvPicPr>
        <xdr:cNvPr id="35"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5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573875" y="266700"/>
          <a:ext cx="180975" cy="17230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xdr:from>
      <xdr:col>5</xdr:col>
      <xdr:colOff>316707</xdr:colOff>
      <xdr:row>1</xdr:row>
      <xdr:rowOff>59530</xdr:rowOff>
    </xdr:from>
    <xdr:to>
      <xdr:col>14</xdr:col>
      <xdr:colOff>511970</xdr:colOff>
      <xdr:row>7</xdr:row>
      <xdr:rowOff>35718</xdr:rowOff>
    </xdr:to>
    <xdr:graphicFrame macro="">
      <xdr:nvGraphicFramePr>
        <xdr:cNvPr id="10" name="Chart 9">
          <a:extLst>
            <a:ext uri="{FF2B5EF4-FFF2-40B4-BE49-F238E27FC236}">
              <a16:creationId xmlns="" xmlns:a16="http://schemas.microsoft.com/office/drawing/2014/main" id="{0464D5D4-A82B-45DB-AB2D-69AD59B2F3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335756</xdr:colOff>
      <xdr:row>7</xdr:row>
      <xdr:rowOff>278607</xdr:rowOff>
    </xdr:from>
    <xdr:to>
      <xdr:col>14</xdr:col>
      <xdr:colOff>535780</xdr:colOff>
      <xdr:row>13</xdr:row>
      <xdr:rowOff>166688</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323850</xdr:colOff>
      <xdr:row>14</xdr:row>
      <xdr:rowOff>28576</xdr:rowOff>
    </xdr:from>
    <xdr:to>
      <xdr:col>14</xdr:col>
      <xdr:colOff>547687</xdr:colOff>
      <xdr:row>19</xdr:row>
      <xdr:rowOff>202407</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CEPOD-FS1\Intranet\A%20-%20RESOURCES\Audit%20tools\2018%20CN\Earlier%20draft_Chronic%20Neurodisability%20Audit%20Tool%20March%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CEPOD-FS1\Intranet\RESOURCES\Audit%20tools\2017%20NIV\NIV%20Audit%20Tool%2014%20Sep%20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udit Tool"/>
      <sheetName val="Summary"/>
      <sheetName val="Recommendations"/>
      <sheetName val="answer_sheet"/>
    </sheetNames>
    <sheetDataSet>
      <sheetData sheetId="0" refreshError="1"/>
      <sheetData sheetId="1" refreshError="1"/>
      <sheetData sheetId="2" refreshError="1"/>
      <sheetData sheetId="3">
        <row r="2">
          <cell r="A2" t="str">
            <v>Male</v>
          </cell>
        </row>
        <row r="3">
          <cell r="A3" t="str">
            <v>Female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troduction"/>
      <sheetName val="Instructions"/>
      <sheetName val="answer sheet"/>
      <sheetName val="Recommendations"/>
      <sheetName val="Audit Tool"/>
      <sheetName val="answer_sheet"/>
      <sheetName val="Summary"/>
    </sheetNames>
    <sheetDataSet>
      <sheetData sheetId="0" refreshError="1"/>
      <sheetData sheetId="1" refreshError="1"/>
      <sheetData sheetId="2">
        <row r="3">
          <cell r="A3" t="str">
            <v>Yes</v>
          </cell>
        </row>
        <row r="4">
          <cell r="A4"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cepod.org.uk/c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D13"/>
  <sheetViews>
    <sheetView tabSelected="1" workbookViewId="0">
      <selection activeCell="A22" sqref="A22"/>
    </sheetView>
  </sheetViews>
  <sheetFormatPr defaultRowHeight="15"/>
  <cols>
    <col min="1" max="1" width="55.42578125" style="107" customWidth="1"/>
    <col min="2" max="2" width="80.7109375" style="107" customWidth="1"/>
    <col min="3" max="16384" width="9.140625" style="107"/>
  </cols>
  <sheetData>
    <row r="1" spans="1:4">
      <c r="B1" s="111"/>
    </row>
    <row r="2" spans="1:4">
      <c r="B2" s="111"/>
    </row>
    <row r="3" spans="1:4">
      <c r="B3" s="111"/>
    </row>
    <row r="4" spans="1:4">
      <c r="B4" s="110"/>
    </row>
    <row r="5" spans="1:4" ht="18.75">
      <c r="B5" s="115" t="s">
        <v>141</v>
      </c>
      <c r="D5" s="114"/>
    </row>
    <row r="6" spans="1:4" ht="18.75">
      <c r="B6" s="113" t="s">
        <v>154</v>
      </c>
    </row>
    <row r="7" spans="1:4">
      <c r="B7" s="111"/>
    </row>
    <row r="8" spans="1:4" ht="90">
      <c r="A8" s="89"/>
      <c r="B8" s="112" t="s">
        <v>142</v>
      </c>
    </row>
    <row r="9" spans="1:4" ht="64.5" customHeight="1">
      <c r="B9" s="109" t="s">
        <v>153</v>
      </c>
    </row>
    <row r="10" spans="1:4" ht="40.5" customHeight="1">
      <c r="B10" s="109" t="s">
        <v>135</v>
      </c>
    </row>
    <row r="11" spans="1:4">
      <c r="B11" s="110"/>
    </row>
    <row r="12" spans="1:4" ht="30">
      <c r="B12" s="109" t="s">
        <v>143</v>
      </c>
    </row>
    <row r="13" spans="1:4">
      <c r="B13" s="108" t="s">
        <v>134</v>
      </c>
    </row>
  </sheetData>
  <hyperlinks>
    <hyperlink ref="B13"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dimension ref="A1:A8"/>
  <sheetViews>
    <sheetView workbookViewId="0"/>
  </sheetViews>
  <sheetFormatPr defaultRowHeight="15"/>
  <cols>
    <col min="1" max="1" width="140.140625" style="107" customWidth="1"/>
    <col min="2" max="16384" width="9.140625" style="107"/>
  </cols>
  <sheetData>
    <row r="1" spans="1:1" ht="18.75">
      <c r="A1" s="120" t="s">
        <v>138</v>
      </c>
    </row>
    <row r="2" spans="1:1" ht="51" customHeight="1">
      <c r="A2" s="117" t="s">
        <v>137</v>
      </c>
    </row>
    <row r="3" spans="1:1" ht="36" customHeight="1">
      <c r="A3" s="117" t="s">
        <v>140</v>
      </c>
    </row>
    <row r="4" spans="1:1" ht="21" customHeight="1">
      <c r="A4" s="119" t="s">
        <v>150</v>
      </c>
    </row>
    <row r="5" spans="1:1" ht="21" customHeight="1">
      <c r="A5" s="118" t="s">
        <v>151</v>
      </c>
    </row>
    <row r="6" spans="1:1" ht="36" customHeight="1">
      <c r="A6" s="109" t="s">
        <v>152</v>
      </c>
    </row>
    <row r="7" spans="1:1" ht="21.75" customHeight="1">
      <c r="A7" s="107" t="s">
        <v>139</v>
      </c>
    </row>
    <row r="8" spans="1:1" ht="26.25" customHeight="1">
      <c r="A8" s="116" t="s">
        <v>136</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A1:E16"/>
  <sheetViews>
    <sheetView showGridLines="0" zoomScaleNormal="100" workbookViewId="0"/>
  </sheetViews>
  <sheetFormatPr defaultRowHeight="15"/>
  <cols>
    <col min="1" max="1" width="5.7109375" customWidth="1"/>
    <col min="2" max="2" width="72.5703125" customWidth="1"/>
    <col min="3" max="3" width="8.42578125" style="12" customWidth="1"/>
    <col min="4" max="4" width="9.28515625" style="10" customWidth="1"/>
    <col min="5" max="5" width="33.140625" style="17" customWidth="1"/>
  </cols>
  <sheetData>
    <row r="1" spans="1:5" ht="27" customHeight="1">
      <c r="A1" s="126"/>
      <c r="B1" s="123" t="s">
        <v>83</v>
      </c>
      <c r="C1" s="124"/>
      <c r="D1" s="125"/>
      <c r="E1" s="66"/>
    </row>
    <row r="2" spans="1:5" ht="39">
      <c r="A2" s="5" t="s">
        <v>34</v>
      </c>
      <c r="B2" s="5" t="s">
        <v>35</v>
      </c>
      <c r="C2" s="11" t="s">
        <v>44</v>
      </c>
      <c r="D2" s="21" t="s">
        <v>59</v>
      </c>
      <c r="E2" s="23" t="s">
        <v>65</v>
      </c>
    </row>
    <row r="3" spans="1:5">
      <c r="A3" s="71"/>
      <c r="B3" s="83" t="s">
        <v>66</v>
      </c>
      <c r="C3" s="80"/>
      <c r="D3" s="81"/>
      <c r="E3" s="82"/>
    </row>
    <row r="4" spans="1:5" s="15" customFormat="1" ht="69.75" customHeight="1">
      <c r="A4" s="13">
        <v>1</v>
      </c>
      <c r="B4" s="14" t="s">
        <v>36</v>
      </c>
      <c r="C4" s="104">
        <v>4</v>
      </c>
      <c r="D4" s="103" t="s">
        <v>71</v>
      </c>
      <c r="E4" s="14" t="s">
        <v>133</v>
      </c>
    </row>
    <row r="5" spans="1:5" s="15" customFormat="1" ht="55.5" customHeight="1">
      <c r="A5" s="13">
        <v>2</v>
      </c>
      <c r="B5" s="16" t="s">
        <v>64</v>
      </c>
      <c r="C5" s="104">
        <v>5</v>
      </c>
      <c r="D5" s="103" t="s">
        <v>72</v>
      </c>
      <c r="E5" s="14" t="s">
        <v>133</v>
      </c>
    </row>
    <row r="6" spans="1:5" s="15" customFormat="1" ht="78" customHeight="1">
      <c r="A6" s="13">
        <v>3</v>
      </c>
      <c r="B6" s="16" t="s">
        <v>40</v>
      </c>
      <c r="C6" s="104">
        <v>8</v>
      </c>
      <c r="D6" s="103" t="s">
        <v>73</v>
      </c>
      <c r="E6" s="14" t="s">
        <v>91</v>
      </c>
    </row>
    <row r="7" spans="1:5" s="15" customFormat="1" ht="33.75" customHeight="1">
      <c r="A7" s="13">
        <v>4</v>
      </c>
      <c r="B7" s="16" t="s">
        <v>41</v>
      </c>
      <c r="C7" s="104">
        <v>9</v>
      </c>
      <c r="D7" s="103" t="s">
        <v>60</v>
      </c>
      <c r="E7" s="14" t="s">
        <v>133</v>
      </c>
    </row>
    <row r="8" spans="1:5" s="15" customFormat="1" ht="37.5" customHeight="1">
      <c r="A8" s="13">
        <v>6</v>
      </c>
      <c r="B8" s="16" t="s">
        <v>45</v>
      </c>
      <c r="C8" s="105">
        <v>25</v>
      </c>
      <c r="D8" s="122">
        <v>13</v>
      </c>
      <c r="E8" s="14" t="s">
        <v>133</v>
      </c>
    </row>
    <row r="9" spans="1:5" s="15" customFormat="1" ht="36.75" customHeight="1">
      <c r="A9" s="13">
        <v>7</v>
      </c>
      <c r="B9" s="16" t="s">
        <v>46</v>
      </c>
      <c r="C9" s="105">
        <v>31</v>
      </c>
      <c r="D9" s="122" t="s">
        <v>144</v>
      </c>
      <c r="E9" s="14" t="s">
        <v>133</v>
      </c>
    </row>
    <row r="10" spans="1:5" s="15" customFormat="1" ht="15" customHeight="1">
      <c r="A10" s="121"/>
      <c r="B10" s="84" t="s">
        <v>82</v>
      </c>
      <c r="C10" s="85"/>
      <c r="D10" s="86"/>
      <c r="E10" s="87"/>
    </row>
    <row r="11" spans="1:5" s="15" customFormat="1" ht="81.75" customHeight="1">
      <c r="A11" s="13">
        <v>8</v>
      </c>
      <c r="B11" s="16" t="s">
        <v>39</v>
      </c>
      <c r="C11" s="104">
        <v>12</v>
      </c>
      <c r="D11" s="103" t="s">
        <v>145</v>
      </c>
      <c r="E11" s="14" t="s">
        <v>89</v>
      </c>
    </row>
    <row r="12" spans="1:5" s="15" customFormat="1" ht="15" customHeight="1">
      <c r="A12" s="121"/>
      <c r="B12" s="84" t="s">
        <v>84</v>
      </c>
      <c r="C12" s="85"/>
      <c r="D12" s="86"/>
      <c r="E12" s="87"/>
    </row>
    <row r="13" spans="1:5" s="15" customFormat="1" ht="25.5" customHeight="1">
      <c r="A13" s="13">
        <v>9</v>
      </c>
      <c r="B13" s="16" t="s">
        <v>53</v>
      </c>
      <c r="C13" s="104">
        <v>18</v>
      </c>
      <c r="D13" s="122" t="s">
        <v>146</v>
      </c>
      <c r="E13" s="14" t="s">
        <v>133</v>
      </c>
    </row>
    <row r="14" spans="1:5" s="15" customFormat="1" ht="49.5" customHeight="1">
      <c r="A14" s="13">
        <v>10</v>
      </c>
      <c r="B14" s="14" t="s">
        <v>54</v>
      </c>
      <c r="C14" s="104">
        <v>18</v>
      </c>
      <c r="D14" s="122" t="s">
        <v>147</v>
      </c>
      <c r="E14" s="14" t="s">
        <v>133</v>
      </c>
    </row>
    <row r="15" spans="1:5" s="15" customFormat="1" ht="37.5" customHeight="1">
      <c r="A15" s="13">
        <v>11</v>
      </c>
      <c r="B15" s="14" t="s">
        <v>42</v>
      </c>
      <c r="C15" s="104">
        <v>18</v>
      </c>
      <c r="D15" s="122" t="s">
        <v>148</v>
      </c>
      <c r="E15" s="14" t="s">
        <v>133</v>
      </c>
    </row>
    <row r="16" spans="1:5" s="15" customFormat="1" ht="39" customHeight="1">
      <c r="A16" s="13">
        <v>12</v>
      </c>
      <c r="B16" s="14" t="s">
        <v>43</v>
      </c>
      <c r="C16" s="104">
        <v>18</v>
      </c>
      <c r="D16" s="122" t="s">
        <v>149</v>
      </c>
      <c r="E16" s="14" t="s">
        <v>133</v>
      </c>
    </row>
  </sheetData>
  <hyperlinks>
    <hyperlink ref="D4" location="Recording!B4" display="1-3"/>
    <hyperlink ref="D5" location="Recording!E4" display="4-6"/>
    <hyperlink ref="D6" location="Recording!H4" display="7-11"/>
    <hyperlink ref="D7" location="Recording!M4" display="12"/>
    <hyperlink ref="D8" location="Recording!N4" display="Recording!N4"/>
    <hyperlink ref="D9" location="Recording!O4" display="14-18"/>
    <hyperlink ref="D11" location="'Respiratory compromise'!B4" display="39"/>
    <hyperlink ref="D13" location="Clinical!B4" display="20"/>
    <hyperlink ref="D14" location="Clinical!C4" display="21-26"/>
    <hyperlink ref="D15" location="Clinical!I4" display="27-28"/>
    <hyperlink ref="D16" location="Clinical!K4" display="29-30"/>
    <hyperlink ref="C4" location="Recommendations!B8" display="Recommendations!B8"/>
    <hyperlink ref="C5" location="Recommendations!B9" display="Recommendations!B9"/>
    <hyperlink ref="C6" location="Recommendations!B12" display="Recommendations!B12"/>
    <hyperlink ref="C7" location="Recommendations!B13" display="Recommendations!B13"/>
    <hyperlink ref="C8" location="Recommendations!B32" display="Recommendations!B32"/>
    <hyperlink ref="C9" location="Standards!B38" display="Standards!B38"/>
    <hyperlink ref="C11" location="Recommendations!B17" display="Recommendations!B17"/>
    <hyperlink ref="C13" location="Recommendations!B23" display="Recommendations!B23"/>
    <hyperlink ref="C14:C16" location="Recommendations!B23" display="Recommendations!B23"/>
  </hyperlinks>
  <pageMargins left="0.7" right="0.7" top="0.75" bottom="0.75" header="0.3" footer="0.3"/>
  <pageSetup paperSize="9" orientation="landscape" r:id="rId1"/>
  <ignoredErrors>
    <ignoredError sqref="D7 D13 D11" numberStoredAsText="1"/>
  </ignoredErrors>
  <extLst>
    <ext xmlns:x14="http://schemas.microsoft.com/office/spreadsheetml/2009/9/main" uri="{78C0D931-6437-407d-A8EE-F0AAD7539E65}">
      <x14:conditionalFormattings>
        <x14:conditionalFormatting xmlns:xm="http://schemas.microsoft.com/office/excel/2006/main">
          <x14:cfRule type="containsText" priority="8" operator="containsText" id="{5CB84FC5-172A-4C97-A340-E284BADDD6E4}">
            <xm:f>NOT(ISERROR(SEARCH($C$4,B11)))</xm:f>
            <xm:f>$C$4</xm:f>
            <x14:dxf>
              <font>
                <color theme="1"/>
              </font>
              <fill>
                <patternFill>
                  <bgColor theme="8" tint="0.79998168889431442"/>
                </patternFill>
              </fill>
            </x14:dxf>
          </x14:cfRule>
          <xm:sqref>B11</xm:sqref>
        </x14:conditionalFormatting>
        <x14:conditionalFormatting xmlns:xm="http://schemas.microsoft.com/office/excel/2006/main">
          <x14:cfRule type="containsText" priority="5" operator="containsText" id="{0F86D756-6014-4741-AD90-9CB5D631D423}">
            <xm:f>NOT(ISERROR(SEARCH($C$4,B13)))</xm:f>
            <xm:f>$C$4</xm:f>
            <x14:dxf>
              <font>
                <color theme="1"/>
              </font>
              <fill>
                <patternFill>
                  <bgColor theme="8" tint="0.79998168889431442"/>
                </patternFill>
              </fill>
            </x14:dxf>
          </x14:cfRule>
          <xm:sqref>B13</xm:sqref>
        </x14:conditionalFormatting>
        <x14:conditionalFormatting xmlns:xm="http://schemas.microsoft.com/office/excel/2006/main">
          <x14:cfRule type="containsText" priority="1" operator="containsText" id="{FF659BA2-EF55-4B9C-938D-B071D918F7C9}">
            <xm:f>NOT(ISERROR(SEARCH($C$4,B9)))</xm:f>
            <xm:f>$C$4</xm:f>
            <x14:dxf>
              <font>
                <color theme="1"/>
              </font>
              <fill>
                <patternFill>
                  <bgColor theme="8" tint="0.79998168889431442"/>
                </patternFill>
              </fill>
            </x14:dxf>
          </x14:cfRule>
          <xm:sqref>B9</xm:sqref>
        </x14:conditionalFormatting>
        <x14:conditionalFormatting xmlns:xm="http://schemas.microsoft.com/office/excel/2006/main">
          <x14:cfRule type="containsText" priority="2" operator="containsText" id="{8A0B76AE-A293-4C58-8127-987415B27F36}">
            <xm:f>NOT(ISERROR(SEARCH($C$4,B8)))</xm:f>
            <xm:f>$C$4</xm:f>
            <x14:dxf>
              <font>
                <color theme="1"/>
              </font>
              <fill>
                <patternFill>
                  <bgColor theme="8" tint="0.79998168889431442"/>
                </patternFill>
              </fill>
            </x14:dxf>
          </x14:cfRule>
          <xm:sqref>B8</xm:sqref>
        </x14:conditionalFormatting>
      </x14:conditionalFormattings>
    </ext>
  </extLst>
</worksheet>
</file>

<file path=xl/worksheets/sheet4.xml><?xml version="1.0" encoding="utf-8"?>
<worksheet xmlns="http://schemas.openxmlformats.org/spreadsheetml/2006/main" xmlns:r="http://schemas.openxmlformats.org/officeDocument/2006/relationships">
  <sheetPr>
    <tabColor rgb="FF990099"/>
  </sheetPr>
  <dimension ref="A1:T31"/>
  <sheetViews>
    <sheetView showGridLines="0" workbookViewId="0">
      <pane xSplit="1" ySplit="5" topLeftCell="B6" activePane="bottomRight" state="frozen"/>
      <selection activeCell="G13" sqref="G13"/>
      <selection pane="topRight" activeCell="G13" sqref="G13"/>
      <selection pane="bottomLeft" activeCell="G13" sqref="G13"/>
      <selection pane="bottomRight" activeCell="P6" sqref="P6"/>
    </sheetView>
  </sheetViews>
  <sheetFormatPr defaultRowHeight="15.75"/>
  <cols>
    <col min="2" max="2" width="17.28515625" style="2" customWidth="1"/>
    <col min="3" max="3" width="25.85546875" style="2" customWidth="1"/>
    <col min="4" max="4" width="14" style="2" customWidth="1"/>
    <col min="5" max="5" width="22.5703125" style="2" customWidth="1"/>
    <col min="6" max="6" width="13" style="2" customWidth="1"/>
    <col min="7" max="7" width="14.140625" style="2" customWidth="1"/>
    <col min="8" max="8" width="17.5703125" style="2" customWidth="1"/>
    <col min="9" max="9" width="25.140625" style="2" customWidth="1"/>
    <col min="10" max="10" width="22" style="2" customWidth="1"/>
    <col min="11" max="11" width="23.28515625" style="2" customWidth="1"/>
    <col min="12" max="12" width="14.140625" style="2" customWidth="1"/>
    <col min="13" max="13" width="20.7109375" style="1" customWidth="1"/>
    <col min="14" max="14" width="22.140625" style="1" customWidth="1"/>
    <col min="15" max="15" width="21.7109375" style="1" customWidth="1"/>
    <col min="16" max="17" width="13.85546875" style="1" customWidth="1"/>
    <col min="18" max="18" width="12.85546875" style="1" customWidth="1"/>
    <col min="19" max="19" width="14" customWidth="1"/>
  </cols>
  <sheetData>
    <row r="1" spans="1:20" ht="19.5" thickBot="1">
      <c r="B1" s="20" t="s">
        <v>61</v>
      </c>
      <c r="N1" s="67"/>
      <c r="O1" s="67"/>
      <c r="P1" s="67"/>
      <c r="Q1" s="67"/>
      <c r="R1" s="67"/>
      <c r="S1" s="68"/>
    </row>
    <row r="2" spans="1:20" s="22" customFormat="1" ht="16.5" customHeight="1" thickBot="1">
      <c r="B2" s="128" t="s">
        <v>0</v>
      </c>
      <c r="C2" s="129"/>
      <c r="D2" s="130"/>
      <c r="E2" s="128" t="s">
        <v>1</v>
      </c>
      <c r="F2" s="129"/>
      <c r="G2" s="130"/>
      <c r="H2" s="128" t="s">
        <v>18</v>
      </c>
      <c r="I2" s="129"/>
      <c r="J2" s="129"/>
      <c r="K2" s="129"/>
      <c r="L2" s="130"/>
      <c r="M2" s="88" t="s">
        <v>56</v>
      </c>
      <c r="N2" s="70" t="s">
        <v>57</v>
      </c>
      <c r="O2" s="131" t="s">
        <v>58</v>
      </c>
      <c r="P2" s="132"/>
      <c r="Q2" s="132"/>
      <c r="R2" s="132"/>
      <c r="S2" s="133"/>
      <c r="T2" s="69"/>
    </row>
    <row r="3" spans="1:20" s="22" customFormat="1" ht="15">
      <c r="A3" s="24"/>
      <c r="B3" s="25">
        <v>1</v>
      </c>
      <c r="C3" s="25">
        <v>2</v>
      </c>
      <c r="D3" s="25">
        <v>3</v>
      </c>
      <c r="E3" s="25">
        <v>4</v>
      </c>
      <c r="F3" s="25">
        <v>5</v>
      </c>
      <c r="G3" s="25">
        <v>6</v>
      </c>
      <c r="H3" s="25">
        <v>7</v>
      </c>
      <c r="I3" s="25">
        <v>8</v>
      </c>
      <c r="J3" s="25">
        <v>9</v>
      </c>
      <c r="K3" s="25">
        <v>10</v>
      </c>
      <c r="L3" s="25">
        <v>11</v>
      </c>
      <c r="M3" s="25">
        <v>12</v>
      </c>
      <c r="N3" s="25">
        <v>13</v>
      </c>
      <c r="O3" s="25">
        <v>14</v>
      </c>
      <c r="P3" s="25">
        <v>15</v>
      </c>
      <c r="Q3" s="25">
        <v>16</v>
      </c>
      <c r="R3" s="25">
        <v>17</v>
      </c>
      <c r="S3" s="25">
        <v>18</v>
      </c>
    </row>
    <row r="4" spans="1:20" s="7" customFormat="1" ht="96.75" customHeight="1">
      <c r="A4" s="8"/>
      <c r="B4" s="26" t="s">
        <v>2</v>
      </c>
      <c r="C4" s="26" t="s">
        <v>3</v>
      </c>
      <c r="D4" s="26" t="s">
        <v>38</v>
      </c>
      <c r="E4" s="26" t="s">
        <v>4</v>
      </c>
      <c r="F4" s="26" t="s">
        <v>5</v>
      </c>
      <c r="G4" s="26" t="s">
        <v>38</v>
      </c>
      <c r="H4" s="27" t="s">
        <v>19</v>
      </c>
      <c r="I4" s="27" t="s">
        <v>51</v>
      </c>
      <c r="J4" s="26" t="s">
        <v>20</v>
      </c>
      <c r="K4" s="27" t="s">
        <v>52</v>
      </c>
      <c r="L4" s="26" t="s">
        <v>38</v>
      </c>
      <c r="M4" s="26" t="s">
        <v>21</v>
      </c>
      <c r="N4" s="27" t="s">
        <v>30</v>
      </c>
      <c r="O4" s="27" t="s">
        <v>67</v>
      </c>
      <c r="P4" s="27" t="s">
        <v>68</v>
      </c>
      <c r="Q4" s="27" t="s">
        <v>69</v>
      </c>
      <c r="R4" s="27" t="s">
        <v>70</v>
      </c>
      <c r="S4" s="27" t="s">
        <v>38</v>
      </c>
    </row>
    <row r="5" spans="1:20" s="22" customFormat="1" ht="51.75" customHeight="1">
      <c r="A5" s="24"/>
      <c r="B5" s="28" t="s">
        <v>48</v>
      </c>
      <c r="C5" s="29" t="s">
        <v>49</v>
      </c>
      <c r="D5" s="28" t="s">
        <v>37</v>
      </c>
      <c r="E5" s="30" t="s">
        <v>47</v>
      </c>
      <c r="F5" s="30" t="s">
        <v>17</v>
      </c>
      <c r="G5" s="28" t="s">
        <v>37</v>
      </c>
      <c r="H5" s="30" t="s">
        <v>6</v>
      </c>
      <c r="I5" s="30" t="s">
        <v>50</v>
      </c>
      <c r="J5" s="30" t="s">
        <v>6</v>
      </c>
      <c r="K5" s="30" t="s">
        <v>50</v>
      </c>
      <c r="L5" s="28" t="s">
        <v>37</v>
      </c>
      <c r="M5" s="28" t="s">
        <v>22</v>
      </c>
      <c r="N5" s="31" t="s">
        <v>17</v>
      </c>
      <c r="O5" s="31" t="s">
        <v>17</v>
      </c>
      <c r="P5" s="32" t="s">
        <v>22</v>
      </c>
      <c r="Q5" s="32" t="s">
        <v>22</v>
      </c>
      <c r="R5" s="31" t="s">
        <v>32</v>
      </c>
      <c r="S5" s="28" t="s">
        <v>37</v>
      </c>
    </row>
    <row r="6" spans="1:20" s="22" customFormat="1" ht="15">
      <c r="A6" s="24">
        <v>1</v>
      </c>
      <c r="B6" s="33"/>
      <c r="C6" s="34"/>
      <c r="D6" s="35" t="str">
        <f>IF(OR(B6="",C6=""),"",IF(AND(B6&lt;&gt;"No",C6&lt;&gt;"No"),"Yes","No"))</f>
        <v/>
      </c>
      <c r="E6" s="33"/>
      <c r="F6" s="33"/>
      <c r="G6" s="36" t="str">
        <f>IF(OR(E6="",F6=""),"",IF(AND(E6&lt;&gt;"No",F6="Yes"),"Yes","No"))</f>
        <v/>
      </c>
      <c r="H6" s="33"/>
      <c r="I6" s="33"/>
      <c r="J6" s="33"/>
      <c r="K6" s="33"/>
      <c r="L6" s="36" t="str">
        <f>IF(OR(H6="",J6=""),"",IF(AND(H6="Yes",J6="Yes"),"Yes","No"))</f>
        <v/>
      </c>
      <c r="M6" s="33"/>
      <c r="N6" s="33"/>
      <c r="O6" s="33"/>
      <c r="P6" s="33"/>
      <c r="Q6" s="33"/>
      <c r="R6" s="33"/>
      <c r="S6" s="36" t="str">
        <f>IF(OR(O6="",P6="",Q6="",R6=""),"",IF(AND(O6="Yes",P6&lt;&gt;"No",Q6&lt;&gt;"No",R6="Yes"),"Yes","No"))</f>
        <v/>
      </c>
    </row>
    <row r="7" spans="1:20" s="22" customFormat="1" ht="15">
      <c r="A7" s="24">
        <v>2</v>
      </c>
      <c r="B7" s="34"/>
      <c r="C7" s="34"/>
      <c r="D7" s="35" t="str">
        <f t="shared" ref="D7:D16" si="0">IF(OR(B7="",C7=""),"",IF(AND(B7&lt;&gt;"No",C7&lt;&gt;"No"),"Yes","No"))</f>
        <v/>
      </c>
      <c r="E7" s="34"/>
      <c r="F7" s="34"/>
      <c r="G7" s="36" t="str">
        <f t="shared" ref="G7:G15" si="1">IF(OR(E7="",F7=""),"",IF(AND(E7&lt;&gt;"No",F7="Yes"),"Yes","No"))</f>
        <v/>
      </c>
      <c r="H7" s="34"/>
      <c r="I7" s="34"/>
      <c r="J7" s="34"/>
      <c r="K7" s="34"/>
      <c r="L7" s="36" t="str">
        <f t="shared" ref="L7:L16" si="2">IF(OR(H7="",J7=""),"",IF(AND(H7="Yes",J7="Yes"),"Yes","No"))</f>
        <v/>
      </c>
      <c r="M7" s="34"/>
      <c r="N7" s="34"/>
      <c r="O7" s="34"/>
      <c r="P7" s="34"/>
      <c r="Q7" s="34"/>
      <c r="R7" s="34"/>
      <c r="S7" s="36" t="str">
        <f t="shared" ref="S7:S15" si="3">IF(OR(O7="",P7="",Q7="",R7=""),"",IF(AND(O7="Yes",P7&lt;&gt;"No",Q7&lt;&gt;"No",R7="Yes"),"Yes","No"))</f>
        <v/>
      </c>
    </row>
    <row r="8" spans="1:20" s="22" customFormat="1" ht="15">
      <c r="A8" s="24">
        <v>3</v>
      </c>
      <c r="B8" s="34"/>
      <c r="C8" s="34"/>
      <c r="D8" s="35" t="str">
        <f t="shared" si="0"/>
        <v/>
      </c>
      <c r="E8" s="34"/>
      <c r="F8" s="34"/>
      <c r="G8" s="36" t="str">
        <f t="shared" si="1"/>
        <v/>
      </c>
      <c r="H8" s="34"/>
      <c r="I8" s="34"/>
      <c r="J8" s="34"/>
      <c r="K8" s="34"/>
      <c r="L8" s="36" t="str">
        <f t="shared" si="2"/>
        <v/>
      </c>
      <c r="M8" s="34"/>
      <c r="N8" s="34"/>
      <c r="O8" s="34"/>
      <c r="P8" s="34"/>
      <c r="Q8" s="34"/>
      <c r="R8" s="34"/>
      <c r="S8" s="36" t="str">
        <f t="shared" si="3"/>
        <v/>
      </c>
    </row>
    <row r="9" spans="1:20" s="22" customFormat="1" ht="15">
      <c r="A9" s="24">
        <v>4</v>
      </c>
      <c r="B9" s="34"/>
      <c r="C9" s="34"/>
      <c r="D9" s="35" t="str">
        <f t="shared" si="0"/>
        <v/>
      </c>
      <c r="E9" s="34"/>
      <c r="F9" s="34"/>
      <c r="G9" s="36" t="str">
        <f t="shared" si="1"/>
        <v/>
      </c>
      <c r="H9" s="34"/>
      <c r="I9" s="34"/>
      <c r="J9" s="34"/>
      <c r="K9" s="34"/>
      <c r="L9" s="36" t="str">
        <f t="shared" si="2"/>
        <v/>
      </c>
      <c r="M9" s="34"/>
      <c r="N9" s="34"/>
      <c r="O9" s="34"/>
      <c r="P9" s="34"/>
      <c r="Q9" s="34"/>
      <c r="R9" s="34"/>
      <c r="S9" s="36" t="str">
        <f t="shared" si="3"/>
        <v/>
      </c>
    </row>
    <row r="10" spans="1:20" s="22" customFormat="1" ht="15">
      <c r="A10" s="24">
        <v>5</v>
      </c>
      <c r="B10" s="34"/>
      <c r="C10" s="34"/>
      <c r="D10" s="35" t="str">
        <f t="shared" si="0"/>
        <v/>
      </c>
      <c r="E10" s="34"/>
      <c r="F10" s="34"/>
      <c r="G10" s="36" t="str">
        <f t="shared" si="1"/>
        <v/>
      </c>
      <c r="H10" s="34"/>
      <c r="I10" s="34"/>
      <c r="J10" s="34"/>
      <c r="K10" s="34"/>
      <c r="L10" s="36" t="str">
        <f t="shared" si="2"/>
        <v/>
      </c>
      <c r="M10" s="34"/>
      <c r="N10" s="34"/>
      <c r="O10" s="34"/>
      <c r="P10" s="34"/>
      <c r="Q10" s="34"/>
      <c r="R10" s="34"/>
      <c r="S10" s="36" t="str">
        <f t="shared" si="3"/>
        <v/>
      </c>
    </row>
    <row r="11" spans="1:20" s="22" customFormat="1" ht="15">
      <c r="A11" s="24">
        <v>6</v>
      </c>
      <c r="B11" s="34"/>
      <c r="C11" s="34"/>
      <c r="D11" s="35" t="str">
        <f t="shared" si="0"/>
        <v/>
      </c>
      <c r="E11" s="34"/>
      <c r="F11" s="34"/>
      <c r="G11" s="36" t="str">
        <f t="shared" si="1"/>
        <v/>
      </c>
      <c r="H11" s="34"/>
      <c r="I11" s="34"/>
      <c r="J11" s="34"/>
      <c r="K11" s="34"/>
      <c r="L11" s="36" t="str">
        <f t="shared" si="2"/>
        <v/>
      </c>
      <c r="M11" s="34"/>
      <c r="N11" s="34"/>
      <c r="O11" s="34"/>
      <c r="P11" s="34"/>
      <c r="Q11" s="34"/>
      <c r="R11" s="34"/>
      <c r="S11" s="36" t="str">
        <f t="shared" si="3"/>
        <v/>
      </c>
    </row>
    <row r="12" spans="1:20" s="22" customFormat="1" ht="15">
      <c r="A12" s="24">
        <v>7</v>
      </c>
      <c r="B12" s="34"/>
      <c r="C12" s="34"/>
      <c r="D12" s="35" t="str">
        <f t="shared" si="0"/>
        <v/>
      </c>
      <c r="E12" s="34"/>
      <c r="F12" s="34"/>
      <c r="G12" s="36" t="str">
        <f t="shared" si="1"/>
        <v/>
      </c>
      <c r="H12" s="34"/>
      <c r="I12" s="34"/>
      <c r="J12" s="34"/>
      <c r="K12" s="34"/>
      <c r="L12" s="36" t="str">
        <f t="shared" si="2"/>
        <v/>
      </c>
      <c r="M12" s="34"/>
      <c r="N12" s="34"/>
      <c r="O12" s="34"/>
      <c r="P12" s="34"/>
      <c r="Q12" s="34"/>
      <c r="R12" s="34"/>
      <c r="S12" s="36" t="str">
        <f t="shared" si="3"/>
        <v/>
      </c>
    </row>
    <row r="13" spans="1:20" s="22" customFormat="1" ht="15">
      <c r="A13" s="24">
        <v>8</v>
      </c>
      <c r="B13" s="34"/>
      <c r="C13" s="34"/>
      <c r="D13" s="35" t="str">
        <f t="shared" si="0"/>
        <v/>
      </c>
      <c r="E13" s="34"/>
      <c r="F13" s="34"/>
      <c r="G13" s="36" t="str">
        <f t="shared" si="1"/>
        <v/>
      </c>
      <c r="H13" s="34"/>
      <c r="I13" s="34"/>
      <c r="J13" s="34"/>
      <c r="K13" s="34"/>
      <c r="L13" s="36" t="str">
        <f t="shared" si="2"/>
        <v/>
      </c>
      <c r="M13" s="34"/>
      <c r="N13" s="34"/>
      <c r="O13" s="34"/>
      <c r="P13" s="34"/>
      <c r="Q13" s="34"/>
      <c r="R13" s="34"/>
      <c r="S13" s="36" t="str">
        <f t="shared" si="3"/>
        <v/>
      </c>
    </row>
    <row r="14" spans="1:20" s="22" customFormat="1" ht="15">
      <c r="A14" s="24">
        <v>9</v>
      </c>
      <c r="B14" s="34"/>
      <c r="C14" s="34"/>
      <c r="D14" s="35" t="str">
        <f t="shared" si="0"/>
        <v/>
      </c>
      <c r="E14" s="34"/>
      <c r="F14" s="34"/>
      <c r="G14" s="36" t="str">
        <f t="shared" si="1"/>
        <v/>
      </c>
      <c r="H14" s="34"/>
      <c r="I14" s="34"/>
      <c r="J14" s="34"/>
      <c r="K14" s="34"/>
      <c r="L14" s="36" t="str">
        <f t="shared" si="2"/>
        <v/>
      </c>
      <c r="M14" s="34"/>
      <c r="N14" s="34"/>
      <c r="O14" s="34"/>
      <c r="P14" s="34"/>
      <c r="Q14" s="34"/>
      <c r="R14" s="34"/>
      <c r="S14" s="36" t="str">
        <f t="shared" si="3"/>
        <v/>
      </c>
    </row>
    <row r="15" spans="1:20" s="22" customFormat="1" ht="15">
      <c r="A15" s="24">
        <v>10</v>
      </c>
      <c r="B15" s="34"/>
      <c r="C15" s="34"/>
      <c r="D15" s="35" t="str">
        <f t="shared" si="0"/>
        <v/>
      </c>
      <c r="E15" s="34"/>
      <c r="F15" s="34"/>
      <c r="G15" s="36" t="str">
        <f t="shared" si="1"/>
        <v/>
      </c>
      <c r="H15" s="34"/>
      <c r="I15" s="34"/>
      <c r="J15" s="34"/>
      <c r="K15" s="34"/>
      <c r="L15" s="36" t="str">
        <f t="shared" si="2"/>
        <v/>
      </c>
      <c r="M15" s="34"/>
      <c r="N15" s="34"/>
      <c r="O15" s="34"/>
      <c r="P15" s="34"/>
      <c r="Q15" s="34"/>
      <c r="R15" s="34"/>
      <c r="S15" s="36" t="str">
        <f t="shared" si="3"/>
        <v/>
      </c>
    </row>
    <row r="16" spans="1:20" s="22" customFormat="1" thickBot="1">
      <c r="A16" s="42" t="s">
        <v>33</v>
      </c>
      <c r="B16" s="34"/>
      <c r="C16" s="34"/>
      <c r="D16" s="35" t="str">
        <f t="shared" si="0"/>
        <v/>
      </c>
      <c r="E16" s="34"/>
      <c r="F16" s="34"/>
      <c r="G16" s="35"/>
      <c r="H16" s="34"/>
      <c r="I16" s="34"/>
      <c r="J16" s="34"/>
      <c r="K16" s="34"/>
      <c r="L16" s="36" t="str">
        <f t="shared" si="2"/>
        <v/>
      </c>
      <c r="M16" s="34"/>
      <c r="N16" s="34"/>
      <c r="O16" s="34"/>
      <c r="P16" s="34"/>
      <c r="Q16" s="34"/>
      <c r="R16" s="34"/>
      <c r="S16" s="36" t="str">
        <f>IF(OR(O16="",P16="",Q16="",R16=""),"",IF(AND(O16="Yes",P16&lt;&gt;"No",Q16&lt;&gt;"No",R16="Yes"),"Yes","No"))</f>
        <v/>
      </c>
    </row>
    <row r="17" spans="1:19" s="38" customFormat="1" ht="15">
      <c r="A17" s="37" t="s">
        <v>9</v>
      </c>
      <c r="B17" s="35">
        <f>COUNTIF(B6:B16,"Yes*")</f>
        <v>0</v>
      </c>
      <c r="C17" s="35">
        <f>SUM(C23,C25,C27,C29,C31)</f>
        <v>0</v>
      </c>
      <c r="D17" s="35">
        <f>COUNTIF(D6:D16,"Yes")</f>
        <v>0</v>
      </c>
      <c r="E17" s="35">
        <f>COUNTIF(E6:E16,"Yes*")</f>
        <v>0</v>
      </c>
      <c r="F17" s="35">
        <f>COUNTIF(F6:F16,"Yes*")</f>
        <v>0</v>
      </c>
      <c r="G17" s="35">
        <f>COUNTIF(G6:G16,"Yes*")</f>
        <v>0</v>
      </c>
      <c r="H17" s="35">
        <f>COUNTIF(H6:H16,"Yes*")</f>
        <v>0</v>
      </c>
      <c r="I17" s="35"/>
      <c r="J17" s="35">
        <f>COUNTIF(J6:J16,"Yes*")</f>
        <v>0</v>
      </c>
      <c r="K17" s="35"/>
      <c r="L17" s="35">
        <f t="shared" ref="L17:S17" si="4">COUNTIF(L6:L16,"Yes*")</f>
        <v>0</v>
      </c>
      <c r="M17" s="35">
        <f t="shared" si="4"/>
        <v>0</v>
      </c>
      <c r="N17" s="35">
        <f t="shared" si="4"/>
        <v>0</v>
      </c>
      <c r="O17" s="35">
        <f t="shared" si="4"/>
        <v>0</v>
      </c>
      <c r="P17" s="35">
        <f t="shared" si="4"/>
        <v>0</v>
      </c>
      <c r="Q17" s="35">
        <f t="shared" si="4"/>
        <v>0</v>
      </c>
      <c r="R17" s="35">
        <f t="shared" si="4"/>
        <v>0</v>
      </c>
      <c r="S17" s="35">
        <f t="shared" si="4"/>
        <v>0</v>
      </c>
    </row>
    <row r="18" spans="1:19" s="38" customFormat="1" ht="15">
      <c r="A18" s="19" t="s">
        <v>12</v>
      </c>
      <c r="B18" s="35">
        <f t="shared" ref="B18:H18" si="5">COUNTIF(B6:B16,"No*")</f>
        <v>0</v>
      </c>
      <c r="C18" s="35">
        <f t="shared" si="5"/>
        <v>0</v>
      </c>
      <c r="D18" s="35">
        <f t="shared" si="5"/>
        <v>0</v>
      </c>
      <c r="E18" s="35">
        <f t="shared" si="5"/>
        <v>0</v>
      </c>
      <c r="F18" s="35">
        <f t="shared" si="5"/>
        <v>0</v>
      </c>
      <c r="G18" s="35">
        <f t="shared" si="5"/>
        <v>0</v>
      </c>
      <c r="H18" s="35">
        <f t="shared" si="5"/>
        <v>0</v>
      </c>
      <c r="I18" s="35"/>
      <c r="J18" s="35">
        <f>COUNTIF(J6:J16,"No*")</f>
        <v>0</v>
      </c>
      <c r="K18" s="35"/>
      <c r="L18" s="35">
        <f t="shared" ref="L18:S18" si="6">COUNTIF(L6:L16,"No*")</f>
        <v>0</v>
      </c>
      <c r="M18" s="35">
        <f t="shared" si="6"/>
        <v>0</v>
      </c>
      <c r="N18" s="35">
        <f t="shared" si="6"/>
        <v>0</v>
      </c>
      <c r="O18" s="35">
        <f t="shared" si="6"/>
        <v>0</v>
      </c>
      <c r="P18" s="35">
        <f t="shared" si="6"/>
        <v>0</v>
      </c>
      <c r="Q18" s="35">
        <f t="shared" si="6"/>
        <v>0</v>
      </c>
      <c r="R18" s="35">
        <f t="shared" si="6"/>
        <v>0</v>
      </c>
      <c r="S18" s="35">
        <f t="shared" si="6"/>
        <v>0</v>
      </c>
    </row>
    <row r="19" spans="1:19" s="38" customFormat="1" ht="15">
      <c r="A19" s="19" t="s">
        <v>24</v>
      </c>
      <c r="B19" s="35"/>
      <c r="C19" s="35"/>
      <c r="D19" s="35"/>
      <c r="E19" s="35"/>
      <c r="F19" s="35"/>
      <c r="G19" s="35"/>
      <c r="H19" s="35"/>
      <c r="I19" s="35"/>
      <c r="J19" s="35"/>
      <c r="K19" s="35"/>
      <c r="L19" s="35"/>
      <c r="M19" s="35">
        <f t="shared" ref="M19:Q19" si="7">COUNTIF(M6:M16,"NA*")</f>
        <v>0</v>
      </c>
      <c r="N19" s="35"/>
      <c r="O19" s="35"/>
      <c r="P19" s="35">
        <f t="shared" si="7"/>
        <v>0</v>
      </c>
      <c r="Q19" s="35">
        <f t="shared" si="7"/>
        <v>0</v>
      </c>
      <c r="R19" s="35"/>
      <c r="S19" s="35"/>
    </row>
    <row r="20" spans="1:19" s="6" customFormat="1" ht="15">
      <c r="A20" s="19" t="s">
        <v>31</v>
      </c>
      <c r="B20" s="39">
        <f>SUM(B17:B19)</f>
        <v>0</v>
      </c>
      <c r="C20" s="39">
        <f t="shared" ref="C20:J20" si="8">SUM(C17:C19)</f>
        <v>0</v>
      </c>
      <c r="D20" s="39">
        <f t="shared" ref="D20" si="9">SUM(D17:D19)</f>
        <v>0</v>
      </c>
      <c r="E20" s="39">
        <f t="shared" si="8"/>
        <v>0</v>
      </c>
      <c r="F20" s="39">
        <f t="shared" si="8"/>
        <v>0</v>
      </c>
      <c r="G20" s="39">
        <f t="shared" ref="G20" si="10">SUM(G17:G19)</f>
        <v>0</v>
      </c>
      <c r="H20" s="39">
        <f t="shared" si="8"/>
        <v>0</v>
      </c>
      <c r="I20" s="39"/>
      <c r="J20" s="39">
        <f t="shared" si="8"/>
        <v>0</v>
      </c>
      <c r="K20" s="39"/>
      <c r="L20" s="39">
        <f t="shared" ref="L20" si="11">SUM(L17:L19)</f>
        <v>0</v>
      </c>
      <c r="M20" s="39">
        <f>SUM(M17:M19)</f>
        <v>0</v>
      </c>
      <c r="N20" s="39">
        <f t="shared" ref="N20" si="12">SUM(N17:N19)</f>
        <v>0</v>
      </c>
      <c r="O20" s="39">
        <f t="shared" ref="O20" si="13">SUM(O17:O19)</f>
        <v>0</v>
      </c>
      <c r="P20" s="39">
        <f t="shared" ref="P20" si="14">SUM(P17:P19)</f>
        <v>0</v>
      </c>
      <c r="Q20" s="39">
        <f t="shared" ref="Q20" si="15">SUM(Q17:Q19)</f>
        <v>0</v>
      </c>
      <c r="R20" s="39">
        <f t="shared" ref="R20:S20" si="16">SUM(R17:R19)</f>
        <v>0</v>
      </c>
      <c r="S20" s="39">
        <f t="shared" si="16"/>
        <v>0</v>
      </c>
    </row>
    <row r="21" spans="1:19" s="22" customFormat="1" ht="15">
      <c r="B21" s="41"/>
      <c r="C21" s="41"/>
      <c r="D21" s="41"/>
      <c r="E21" s="41"/>
      <c r="F21" s="41"/>
      <c r="G21" s="41"/>
      <c r="H21" s="41"/>
      <c r="I21" s="41"/>
      <c r="J21" s="41"/>
      <c r="K21" s="41"/>
      <c r="L21" s="41"/>
    </row>
    <row r="22" spans="1:19" s="22" customFormat="1" ht="15">
      <c r="B22" s="41"/>
      <c r="C22" s="34" t="s">
        <v>7</v>
      </c>
      <c r="D22" s="44"/>
      <c r="E22" s="34" t="s">
        <v>8</v>
      </c>
      <c r="F22" s="41"/>
      <c r="G22" s="41"/>
      <c r="H22" s="41"/>
      <c r="I22" s="41"/>
      <c r="J22" s="41"/>
      <c r="K22" s="41"/>
      <c r="L22" s="41"/>
    </row>
    <row r="23" spans="1:19" s="22" customFormat="1" ht="15">
      <c r="B23" s="41"/>
      <c r="C23" s="34">
        <f>COUNTIF(C6:C16,"Spasticity")</f>
        <v>0</v>
      </c>
      <c r="D23" s="44"/>
      <c r="E23" s="34">
        <f>COUNTIF(E6:E16,"Yes - all")</f>
        <v>0</v>
      </c>
      <c r="F23" s="41"/>
      <c r="G23" s="41"/>
      <c r="H23" s="41"/>
      <c r="I23" s="41"/>
      <c r="J23" s="41"/>
      <c r="K23" s="41"/>
      <c r="L23" s="41"/>
    </row>
    <row r="24" spans="1:19" s="22" customFormat="1" ht="15">
      <c r="B24" s="41"/>
      <c r="C24" s="34" t="s">
        <v>10</v>
      </c>
      <c r="D24" s="44"/>
      <c r="E24" s="34" t="s">
        <v>11</v>
      </c>
      <c r="F24" s="41"/>
      <c r="G24" s="41"/>
      <c r="H24" s="41"/>
      <c r="I24" s="41"/>
      <c r="J24" s="41"/>
      <c r="K24" s="41"/>
      <c r="L24" s="41"/>
    </row>
    <row r="25" spans="1:19" s="22" customFormat="1" ht="15">
      <c r="B25" s="41"/>
      <c r="C25" s="34">
        <f>COUNTIF($C$6:$C$16,"Dyskinesia")</f>
        <v>0</v>
      </c>
      <c r="D25" s="44"/>
      <c r="E25" s="34">
        <f>COUNTIF(E6:E16,"Yes - most")</f>
        <v>0</v>
      </c>
      <c r="F25" s="41"/>
      <c r="G25" s="41"/>
      <c r="H25" s="41"/>
      <c r="I25" s="41"/>
      <c r="J25" s="41"/>
      <c r="K25" s="41"/>
      <c r="L25" s="41"/>
    </row>
    <row r="26" spans="1:19" s="22" customFormat="1" ht="15">
      <c r="B26" s="41"/>
      <c r="C26" s="34" t="s">
        <v>13</v>
      </c>
      <c r="D26" s="44"/>
      <c r="E26" s="34" t="s">
        <v>14</v>
      </c>
      <c r="F26" s="41"/>
      <c r="G26" s="41"/>
      <c r="H26" s="41"/>
      <c r="I26" s="41"/>
      <c r="J26" s="41"/>
      <c r="K26" s="41"/>
      <c r="L26" s="41"/>
    </row>
    <row r="27" spans="1:19" s="22" customFormat="1" ht="15">
      <c r="B27" s="41"/>
      <c r="C27" s="34">
        <f>COUNTIF($C$6:$C$16,"Dystonia")</f>
        <v>0</v>
      </c>
      <c r="D27" s="44"/>
      <c r="E27" s="34">
        <f>COUNTIF(E6:E16,"Yes - some")</f>
        <v>0</v>
      </c>
      <c r="F27" s="41"/>
      <c r="G27" s="41"/>
      <c r="H27" s="41"/>
      <c r="I27" s="41"/>
      <c r="J27" s="41"/>
      <c r="K27" s="41"/>
      <c r="L27" s="41"/>
    </row>
    <row r="28" spans="1:19" s="22" customFormat="1" ht="15">
      <c r="B28" s="41"/>
      <c r="C28" s="34" t="s">
        <v>16</v>
      </c>
      <c r="D28" s="45"/>
      <c r="E28" s="41"/>
      <c r="F28" s="41"/>
      <c r="G28" s="41"/>
      <c r="H28" s="41"/>
      <c r="I28" s="41"/>
      <c r="J28" s="41"/>
      <c r="K28" s="41"/>
      <c r="L28" s="41"/>
    </row>
    <row r="29" spans="1:19" s="22" customFormat="1" ht="15">
      <c r="B29" s="41"/>
      <c r="C29" s="34">
        <f>COUNTIF($C$6:$C$16,"Choreoathetosis")</f>
        <v>0</v>
      </c>
      <c r="D29" s="45"/>
      <c r="E29" s="41"/>
      <c r="F29" s="41"/>
      <c r="G29" s="41"/>
      <c r="H29" s="41"/>
      <c r="I29" s="41"/>
      <c r="J29" s="41"/>
      <c r="K29" s="41"/>
      <c r="L29" s="41"/>
    </row>
    <row r="30" spans="1:19" s="22" customFormat="1" ht="15">
      <c r="B30" s="41"/>
      <c r="C30" s="34" t="s">
        <v>15</v>
      </c>
      <c r="D30" s="45"/>
      <c r="E30" s="41"/>
      <c r="F30" s="41"/>
      <c r="G30" s="41"/>
      <c r="H30" s="41"/>
      <c r="I30" s="41"/>
      <c r="J30" s="41"/>
      <c r="K30" s="41"/>
      <c r="L30" s="41"/>
    </row>
    <row r="31" spans="1:19" s="22" customFormat="1" ht="15">
      <c r="B31" s="41"/>
      <c r="C31" s="34">
        <f>COUNTIF($C$6:$C$16,"Ataxia")</f>
        <v>0</v>
      </c>
      <c r="D31" s="45"/>
      <c r="E31" s="41"/>
      <c r="F31" s="41"/>
      <c r="G31" s="41"/>
      <c r="H31" s="41"/>
      <c r="I31" s="41"/>
      <c r="J31" s="41"/>
      <c r="K31" s="41"/>
      <c r="L31" s="41"/>
    </row>
  </sheetData>
  <mergeCells count="4">
    <mergeCell ref="B2:D2"/>
    <mergeCell ref="E2:G2"/>
    <mergeCell ref="O2:S2"/>
    <mergeCell ref="H2:L2"/>
  </mergeCells>
  <conditionalFormatting sqref="B6:S16">
    <cfRule type="containsText" dxfId="6" priority="2" operator="containsText" text="no">
      <formula>NOT(ISERROR(SEARCH("no",B6)))</formula>
    </cfRule>
  </conditionalFormatting>
  <dataValidations count="5">
    <dataValidation type="list" allowBlank="1" showInputMessage="1" showErrorMessage="1" sqref="J6:J16 R6:R16 H6:H16 N6:O16 F6:F16">
      <formula1>"Yes,No"</formula1>
    </dataValidation>
    <dataValidation type="list" allowBlank="1" showInputMessage="1" showErrorMessage="1" sqref="B6:B16">
      <formula1>"Yes - unilateral,Yes - bilateral,No"</formula1>
    </dataValidation>
    <dataValidation type="list" allowBlank="1" showInputMessage="1" showErrorMessage="1" sqref="E6:E16">
      <formula1>"Yes - all,Yes - most,Yes - some,No"</formula1>
    </dataValidation>
    <dataValidation type="list" allowBlank="1" showInputMessage="1" showErrorMessage="1" sqref="C6:C16">
      <formula1>"Spasticity, Dyskinesia, Dystonia, Ataxia, Choreoathetosis,No"</formula1>
    </dataValidation>
    <dataValidation type="list" allowBlank="1" showInputMessage="1" showErrorMessage="1" sqref="M6:M16 P7:Q16 P6:Q6">
      <formula1>"Yes,No,NA"</formula1>
    </dataValidation>
  </dataValidations>
  <pageMargins left="0.7" right="0.7" top="0.75" bottom="0.7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sheetPr>
    <tabColor rgb="FF990099"/>
  </sheetPr>
  <dimension ref="A1:N20"/>
  <sheetViews>
    <sheetView showGridLines="0" workbookViewId="0">
      <pane xSplit="1" ySplit="5" topLeftCell="B6" activePane="bottomRight" state="frozen"/>
      <selection activeCell="G13" sqref="G13"/>
      <selection pane="topRight" activeCell="G13" sqref="G13"/>
      <selection pane="bottomLeft" activeCell="G13" sqref="G13"/>
      <selection pane="bottomRight"/>
    </sheetView>
  </sheetViews>
  <sheetFormatPr defaultRowHeight="15.75"/>
  <cols>
    <col min="2" max="2" width="50.28515625" style="2" customWidth="1"/>
  </cols>
  <sheetData>
    <row r="1" spans="1:14" ht="19.5" thickBot="1">
      <c r="B1" s="20" t="s">
        <v>62</v>
      </c>
      <c r="C1" s="2"/>
      <c r="D1" s="2"/>
      <c r="E1" s="2"/>
      <c r="F1" s="2"/>
      <c r="G1" s="2"/>
      <c r="H1" s="1"/>
      <c r="I1" s="1"/>
      <c r="J1" s="1"/>
      <c r="K1" s="1"/>
      <c r="L1" s="1"/>
      <c r="M1" s="1"/>
      <c r="N1" s="1"/>
    </row>
    <row r="2" spans="1:14" s="22" customFormat="1" thickBot="1">
      <c r="B2" s="106" t="s">
        <v>25</v>
      </c>
    </row>
    <row r="3" spans="1:14" s="22" customFormat="1" ht="15">
      <c r="A3" s="24"/>
      <c r="B3" s="40">
        <v>19</v>
      </c>
    </row>
    <row r="4" spans="1:14" s="22" customFormat="1" ht="60">
      <c r="A4" s="24"/>
      <c r="B4" s="27" t="s">
        <v>90</v>
      </c>
    </row>
    <row r="5" spans="1:14" s="22" customFormat="1" ht="15">
      <c r="A5" s="24"/>
      <c r="B5" s="28" t="s">
        <v>23</v>
      </c>
    </row>
    <row r="6" spans="1:14" s="22" customFormat="1" ht="15">
      <c r="A6" s="24">
        <v>1</v>
      </c>
      <c r="B6" s="34"/>
    </row>
    <row r="7" spans="1:14" s="22" customFormat="1" ht="15">
      <c r="A7" s="24">
        <v>2</v>
      </c>
      <c r="B7" s="34"/>
    </row>
    <row r="8" spans="1:14" s="22" customFormat="1" ht="15">
      <c r="A8" s="24">
        <v>3</v>
      </c>
      <c r="B8" s="34"/>
    </row>
    <row r="9" spans="1:14" s="22" customFormat="1" ht="15">
      <c r="A9" s="24">
        <v>4</v>
      </c>
      <c r="B9" s="34"/>
    </row>
    <row r="10" spans="1:14" s="22" customFormat="1" ht="15">
      <c r="A10" s="24">
        <v>5</v>
      </c>
      <c r="B10" s="34"/>
    </row>
    <row r="11" spans="1:14" s="22" customFormat="1" ht="15">
      <c r="A11" s="24">
        <v>6</v>
      </c>
      <c r="B11" s="34"/>
    </row>
    <row r="12" spans="1:14" s="22" customFormat="1" ht="15">
      <c r="A12" s="24">
        <v>7</v>
      </c>
      <c r="B12" s="34"/>
    </row>
    <row r="13" spans="1:14" s="22" customFormat="1" ht="15">
      <c r="A13" s="24">
        <v>8</v>
      </c>
      <c r="B13" s="34"/>
    </row>
    <row r="14" spans="1:14" s="22" customFormat="1" ht="15">
      <c r="A14" s="24">
        <v>9</v>
      </c>
      <c r="B14" s="34"/>
    </row>
    <row r="15" spans="1:14" s="22" customFormat="1" ht="15">
      <c r="A15" s="24">
        <v>10</v>
      </c>
      <c r="B15" s="34"/>
    </row>
    <row r="16" spans="1:14" s="22" customFormat="1" thickBot="1">
      <c r="A16" s="42"/>
      <c r="B16" s="43"/>
    </row>
    <row r="17" spans="1:2" s="22" customFormat="1" ht="15">
      <c r="A17" s="55" t="s">
        <v>9</v>
      </c>
      <c r="B17" s="36">
        <f t="shared" ref="B17" si="0">COUNTIF(B6:B16,"Yes")</f>
        <v>0</v>
      </c>
    </row>
    <row r="18" spans="1:2" s="22" customFormat="1" ht="15">
      <c r="A18" s="56" t="s">
        <v>12</v>
      </c>
      <c r="B18" s="35">
        <f t="shared" ref="B18" si="1">COUNTIF(B6:B16,"No")</f>
        <v>0</v>
      </c>
    </row>
    <row r="19" spans="1:2" s="22" customFormat="1" ht="15">
      <c r="A19" s="56" t="s">
        <v>24</v>
      </c>
      <c r="B19" s="35">
        <f t="shared" ref="B19" si="2">COUNTIF(B7:B17,"NA")</f>
        <v>0</v>
      </c>
    </row>
    <row r="20" spans="1:2" s="4" customFormat="1" ht="15">
      <c r="A20" s="56" t="s">
        <v>31</v>
      </c>
      <c r="B20" s="39">
        <f t="shared" ref="B20" si="3">SUM(B17:B19)</f>
        <v>0</v>
      </c>
    </row>
  </sheetData>
  <conditionalFormatting sqref="B6:B16">
    <cfRule type="containsText" dxfId="5" priority="3" operator="containsText" text="no">
      <formula>NOT(ISERROR(SEARCH("no",B6)))</formula>
    </cfRule>
  </conditionalFormatting>
  <dataValidations count="1">
    <dataValidation type="list" allowBlank="1" showInputMessage="1" showErrorMessage="1" sqref="B6:B16">
      <formula1>"Yes,No,NA"</formula1>
    </dataValidation>
  </dataValidations>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sheetPr>
    <tabColor rgb="FF990099"/>
  </sheetPr>
  <dimension ref="A1:P21"/>
  <sheetViews>
    <sheetView showGridLines="0" zoomScaleNormal="100" workbookViewId="0">
      <pane xSplit="1" ySplit="5" topLeftCell="B6" activePane="bottomRight" state="frozen"/>
      <selection activeCell="G13" sqref="G13"/>
      <selection pane="topRight" activeCell="G13" sqref="G13"/>
      <selection pane="bottomLeft" activeCell="G13" sqref="G13"/>
      <selection pane="bottomRight"/>
    </sheetView>
  </sheetViews>
  <sheetFormatPr defaultRowHeight="15.75"/>
  <cols>
    <col min="1" max="1" width="6.140625" customWidth="1"/>
    <col min="2" max="2" width="15.28515625" style="2" customWidth="1"/>
    <col min="3" max="3" width="16.7109375" style="2" customWidth="1"/>
    <col min="4" max="4" width="13.140625" style="2" customWidth="1"/>
    <col min="5" max="5" width="14.7109375" style="2" customWidth="1"/>
    <col min="6" max="6" width="15.42578125" style="2" customWidth="1"/>
    <col min="7" max="7" width="24.42578125" style="2" customWidth="1"/>
    <col min="8" max="8" width="16.140625" style="1" customWidth="1"/>
    <col min="9" max="9" width="25.5703125" style="2" customWidth="1"/>
    <col min="10" max="14" width="16" style="2" customWidth="1"/>
    <col min="15" max="15" width="14.5703125" customWidth="1"/>
  </cols>
  <sheetData>
    <row r="1" spans="1:16" ht="19.5" thickBot="1">
      <c r="B1" s="20" t="s">
        <v>63</v>
      </c>
      <c r="E1" s="1"/>
      <c r="F1" s="1"/>
      <c r="G1" s="1"/>
      <c r="H1" s="2"/>
      <c r="I1" s="1"/>
      <c r="J1" s="1"/>
      <c r="K1" s="1"/>
      <c r="L1" s="1"/>
      <c r="M1"/>
      <c r="N1"/>
    </row>
    <row r="2" spans="1:16" s="22" customFormat="1" ht="15.75" customHeight="1" thickBot="1">
      <c r="A2" s="24"/>
      <c r="B2" s="128" t="s">
        <v>26</v>
      </c>
      <c r="C2" s="129"/>
      <c r="D2" s="129"/>
      <c r="E2" s="129"/>
      <c r="F2" s="129"/>
      <c r="G2" s="129"/>
      <c r="H2" s="129"/>
      <c r="I2" s="129"/>
      <c r="J2" s="129"/>
      <c r="K2" s="129"/>
      <c r="L2" s="129"/>
      <c r="M2" s="129"/>
      <c r="N2" s="129"/>
      <c r="O2" s="130"/>
      <c r="P2" s="69"/>
    </row>
    <row r="3" spans="1:16" s="22" customFormat="1" ht="15">
      <c r="A3" s="24"/>
      <c r="B3" s="46">
        <v>20</v>
      </c>
      <c r="C3" s="46">
        <v>21</v>
      </c>
      <c r="D3" s="46">
        <v>22</v>
      </c>
      <c r="E3" s="46">
        <v>23</v>
      </c>
      <c r="F3" s="46">
        <v>24</v>
      </c>
      <c r="G3" s="46">
        <v>25</v>
      </c>
      <c r="H3" s="46">
        <v>26</v>
      </c>
      <c r="I3" s="46">
        <v>27</v>
      </c>
      <c r="J3" s="46">
        <v>28</v>
      </c>
      <c r="K3" s="46">
        <v>29</v>
      </c>
      <c r="L3" s="46">
        <v>30</v>
      </c>
      <c r="M3" s="46">
        <v>31</v>
      </c>
      <c r="N3" s="46">
        <v>32</v>
      </c>
      <c r="O3" s="46">
        <v>33</v>
      </c>
    </row>
    <row r="4" spans="1:16" s="50" customFormat="1" ht="75">
      <c r="A4" s="47"/>
      <c r="B4" s="27" t="s">
        <v>27</v>
      </c>
      <c r="C4" s="26" t="s">
        <v>74</v>
      </c>
      <c r="D4" s="49" t="s">
        <v>75</v>
      </c>
      <c r="E4" s="27" t="s">
        <v>76</v>
      </c>
      <c r="F4" s="27" t="s">
        <v>77</v>
      </c>
      <c r="G4" s="27" t="s">
        <v>78</v>
      </c>
      <c r="H4" s="48" t="s">
        <v>38</v>
      </c>
      <c r="I4" s="27" t="s">
        <v>28</v>
      </c>
      <c r="J4" s="27" t="s">
        <v>29</v>
      </c>
      <c r="K4" s="27" t="s">
        <v>55</v>
      </c>
      <c r="L4" s="27" t="s">
        <v>79</v>
      </c>
      <c r="M4" s="27" t="s">
        <v>80</v>
      </c>
      <c r="N4" s="27" t="s">
        <v>81</v>
      </c>
      <c r="O4" s="27" t="s">
        <v>38</v>
      </c>
    </row>
    <row r="5" spans="1:16" s="22" customFormat="1" ht="30">
      <c r="A5" s="24"/>
      <c r="B5" s="28" t="s">
        <v>6</v>
      </c>
      <c r="C5" s="28" t="s">
        <v>6</v>
      </c>
      <c r="D5" s="28" t="s">
        <v>6</v>
      </c>
      <c r="E5" s="28" t="s">
        <v>6</v>
      </c>
      <c r="F5" s="28" t="s">
        <v>6</v>
      </c>
      <c r="G5" s="28" t="s">
        <v>6</v>
      </c>
      <c r="H5" s="51" t="s">
        <v>37</v>
      </c>
      <c r="I5" s="28" t="s">
        <v>6</v>
      </c>
      <c r="J5" s="28" t="s">
        <v>6</v>
      </c>
      <c r="K5" s="28" t="s">
        <v>6</v>
      </c>
      <c r="L5" s="28" t="s">
        <v>6</v>
      </c>
      <c r="M5" s="28" t="s">
        <v>6</v>
      </c>
      <c r="N5" s="28" t="s">
        <v>6</v>
      </c>
      <c r="O5" s="51" t="s">
        <v>37</v>
      </c>
    </row>
    <row r="6" spans="1:16" s="22" customFormat="1" ht="15">
      <c r="A6" s="24">
        <v>1</v>
      </c>
      <c r="B6" s="53"/>
      <c r="C6" s="53"/>
      <c r="D6" s="53"/>
      <c r="E6" s="53"/>
      <c r="F6" s="53"/>
      <c r="G6" s="53"/>
      <c r="H6" s="52" t="str">
        <f>IF(AND(B6="",C6="",D6="",E6="",F6="",G6=""),"",IF(AND(B6="Yes",C6="Yes",D6="Yes",E6="Yes",F6="Yes",G6="Yes"),"Yes","No"))</f>
        <v/>
      </c>
      <c r="I6" s="53"/>
      <c r="J6" s="53"/>
      <c r="K6" s="53"/>
      <c r="L6" s="53"/>
      <c r="M6" s="53"/>
      <c r="N6" s="53"/>
      <c r="O6" s="52" t="str">
        <f>IF(AND(K6="",L6="",M6="",N6=""),"",IF(K6="No","NA",IF(AND(K6="Yes",L6="Yes",M6="Yes",N6="Yes"),"Yes","No")))</f>
        <v/>
      </c>
    </row>
    <row r="7" spans="1:16" s="22" customFormat="1" ht="15">
      <c r="A7" s="24">
        <v>2</v>
      </c>
      <c r="B7" s="3"/>
      <c r="C7" s="3"/>
      <c r="D7" s="3"/>
      <c r="E7" s="3"/>
      <c r="F7" s="3"/>
      <c r="G7" s="3"/>
      <c r="H7" s="52" t="str">
        <f t="shared" ref="H7:H16" si="0">IF(AND(B7="",C7="",D7="",E7="",F7="",G7=""),"",IF(AND(B7="Yes",C7="Yes",D7="Yes",E7="Yes",F7="Yes",G7="Yes"),"Yes","No"))</f>
        <v/>
      </c>
      <c r="I7" s="3"/>
      <c r="J7" s="53"/>
      <c r="K7" s="3"/>
      <c r="L7" s="3"/>
      <c r="M7" s="3"/>
      <c r="N7" s="3"/>
      <c r="O7" s="52" t="str">
        <f t="shared" ref="O7:O16" si="1">IF(AND(K7="",L7="",M7="",N7=""),"",IF(K7="No","NA",IF(AND(K7="Yes",L7="Yes",M7="Yes",N7="Yes"),"Yes","No")))</f>
        <v/>
      </c>
    </row>
    <row r="8" spans="1:16" s="22" customFormat="1" ht="15">
      <c r="A8" s="24">
        <v>3</v>
      </c>
      <c r="B8" s="3"/>
      <c r="C8" s="34"/>
      <c r="D8" s="34"/>
      <c r="E8" s="34"/>
      <c r="F8" s="34"/>
      <c r="G8" s="34"/>
      <c r="H8" s="52" t="str">
        <f t="shared" si="0"/>
        <v/>
      </c>
      <c r="I8" s="34"/>
      <c r="J8" s="53"/>
      <c r="K8" s="34"/>
      <c r="L8" s="34"/>
      <c r="M8" s="34"/>
      <c r="N8" s="34"/>
      <c r="O8" s="52" t="str">
        <f t="shared" si="1"/>
        <v/>
      </c>
    </row>
    <row r="9" spans="1:16" s="22" customFormat="1" ht="15">
      <c r="A9" s="24">
        <v>4</v>
      </c>
      <c r="B9" s="3"/>
      <c r="C9" s="34"/>
      <c r="D9" s="34"/>
      <c r="E9" s="34"/>
      <c r="F9" s="34"/>
      <c r="G9" s="34"/>
      <c r="H9" s="52" t="str">
        <f t="shared" si="0"/>
        <v/>
      </c>
      <c r="I9" s="34"/>
      <c r="J9" s="53"/>
      <c r="K9" s="34"/>
      <c r="L9" s="53"/>
      <c r="M9" s="53"/>
      <c r="N9" s="53"/>
      <c r="O9" s="52" t="str">
        <f t="shared" si="1"/>
        <v/>
      </c>
    </row>
    <row r="10" spans="1:16" s="22" customFormat="1" ht="15">
      <c r="A10" s="24">
        <v>5</v>
      </c>
      <c r="B10" s="3"/>
      <c r="C10" s="34"/>
      <c r="D10" s="34"/>
      <c r="E10" s="34"/>
      <c r="F10" s="34"/>
      <c r="G10" s="34"/>
      <c r="H10" s="52" t="str">
        <f t="shared" si="0"/>
        <v/>
      </c>
      <c r="I10" s="34"/>
      <c r="J10" s="53"/>
      <c r="K10" s="34"/>
      <c r="L10" s="53"/>
      <c r="M10" s="53"/>
      <c r="N10" s="53"/>
      <c r="O10" s="52" t="str">
        <f t="shared" si="1"/>
        <v/>
      </c>
    </row>
    <row r="11" spans="1:16" s="22" customFormat="1" ht="15">
      <c r="A11" s="24">
        <v>6</v>
      </c>
      <c r="B11" s="3"/>
      <c r="C11" s="34"/>
      <c r="D11" s="34"/>
      <c r="E11" s="34"/>
      <c r="F11" s="34"/>
      <c r="G11" s="34"/>
      <c r="H11" s="52" t="str">
        <f t="shared" si="0"/>
        <v/>
      </c>
      <c r="I11" s="34"/>
      <c r="J11" s="53"/>
      <c r="K11" s="34"/>
      <c r="L11" s="53"/>
      <c r="M11" s="53"/>
      <c r="N11" s="53"/>
      <c r="O11" s="52" t="str">
        <f t="shared" si="1"/>
        <v/>
      </c>
    </row>
    <row r="12" spans="1:16" s="22" customFormat="1" ht="15">
      <c r="A12" s="24">
        <v>7</v>
      </c>
      <c r="B12" s="3"/>
      <c r="C12" s="34"/>
      <c r="D12" s="34"/>
      <c r="E12" s="34"/>
      <c r="F12" s="34"/>
      <c r="G12" s="34"/>
      <c r="H12" s="52" t="str">
        <f t="shared" si="0"/>
        <v/>
      </c>
      <c r="I12" s="34"/>
      <c r="J12" s="53"/>
      <c r="K12" s="34"/>
      <c r="L12" s="53"/>
      <c r="M12" s="53"/>
      <c r="N12" s="53"/>
      <c r="O12" s="52" t="str">
        <f t="shared" si="1"/>
        <v/>
      </c>
    </row>
    <row r="13" spans="1:16" s="22" customFormat="1" ht="15">
      <c r="A13" s="24">
        <v>8</v>
      </c>
      <c r="B13" s="3"/>
      <c r="C13" s="34"/>
      <c r="D13" s="34"/>
      <c r="E13" s="34"/>
      <c r="F13" s="34"/>
      <c r="G13" s="34"/>
      <c r="H13" s="52" t="str">
        <f t="shared" si="0"/>
        <v/>
      </c>
      <c r="I13" s="34"/>
      <c r="J13" s="53"/>
      <c r="K13" s="34"/>
      <c r="L13" s="53"/>
      <c r="M13" s="53"/>
      <c r="N13" s="53"/>
      <c r="O13" s="52" t="str">
        <f t="shared" si="1"/>
        <v/>
      </c>
    </row>
    <row r="14" spans="1:16" s="22" customFormat="1" ht="15">
      <c r="A14" s="24">
        <v>9</v>
      </c>
      <c r="B14" s="3"/>
      <c r="C14" s="34"/>
      <c r="D14" s="34"/>
      <c r="E14" s="34"/>
      <c r="F14" s="34"/>
      <c r="G14" s="34"/>
      <c r="H14" s="52" t="str">
        <f t="shared" si="0"/>
        <v/>
      </c>
      <c r="I14" s="34"/>
      <c r="J14" s="53"/>
      <c r="K14" s="34"/>
      <c r="L14" s="53"/>
      <c r="M14" s="53"/>
      <c r="N14" s="53"/>
      <c r="O14" s="52" t="str">
        <f t="shared" si="1"/>
        <v/>
      </c>
    </row>
    <row r="15" spans="1:16" s="22" customFormat="1" ht="15">
      <c r="A15" s="24">
        <v>10</v>
      </c>
      <c r="B15" s="3"/>
      <c r="C15" s="34"/>
      <c r="D15" s="34"/>
      <c r="E15" s="34"/>
      <c r="F15" s="34"/>
      <c r="G15" s="34"/>
      <c r="H15" s="52" t="str">
        <f t="shared" si="0"/>
        <v/>
      </c>
      <c r="I15" s="34"/>
      <c r="J15" s="53"/>
      <c r="K15" s="34"/>
      <c r="L15" s="53"/>
      <c r="M15" s="53"/>
      <c r="N15" s="53"/>
      <c r="O15" s="52" t="str">
        <f t="shared" si="1"/>
        <v/>
      </c>
    </row>
    <row r="16" spans="1:16" s="22" customFormat="1" thickBot="1">
      <c r="A16" s="42" t="s">
        <v>33</v>
      </c>
      <c r="B16" s="9"/>
      <c r="C16" s="43"/>
      <c r="D16" s="43"/>
      <c r="E16" s="43"/>
      <c r="F16" s="43"/>
      <c r="G16" s="43"/>
      <c r="H16" s="52" t="str">
        <f t="shared" si="0"/>
        <v/>
      </c>
      <c r="I16" s="43"/>
      <c r="J16" s="61"/>
      <c r="K16" s="43"/>
      <c r="L16" s="9"/>
      <c r="M16" s="9"/>
      <c r="N16" s="9"/>
      <c r="O16" s="54" t="str">
        <f t="shared" si="1"/>
        <v/>
      </c>
    </row>
    <row r="17" spans="1:15" s="22" customFormat="1" ht="15">
      <c r="A17" s="55" t="s">
        <v>9</v>
      </c>
      <c r="B17" s="57">
        <f t="shared" ref="B17:N17" si="2">COUNTIF(B6:B16,"Yes")</f>
        <v>0</v>
      </c>
      <c r="C17" s="57">
        <f t="shared" si="2"/>
        <v>0</v>
      </c>
      <c r="D17" s="57">
        <f t="shared" si="2"/>
        <v>0</v>
      </c>
      <c r="E17" s="57">
        <f t="shared" si="2"/>
        <v>0</v>
      </c>
      <c r="F17" s="57">
        <f t="shared" si="2"/>
        <v>0</v>
      </c>
      <c r="G17" s="57">
        <f t="shared" si="2"/>
        <v>0</v>
      </c>
      <c r="H17" s="60">
        <f t="shared" si="2"/>
        <v>0</v>
      </c>
      <c r="I17" s="57">
        <f t="shared" si="2"/>
        <v>0</v>
      </c>
      <c r="J17" s="60">
        <f t="shared" si="2"/>
        <v>0</v>
      </c>
      <c r="K17" s="57">
        <f t="shared" ref="K17" si="3">COUNTIF(K6:K16,"Yes")</f>
        <v>0</v>
      </c>
      <c r="L17" s="57">
        <f t="shared" si="2"/>
        <v>0</v>
      </c>
      <c r="M17" s="57">
        <f t="shared" si="2"/>
        <v>0</v>
      </c>
      <c r="N17" s="57">
        <f t="shared" si="2"/>
        <v>0</v>
      </c>
      <c r="O17" s="57">
        <f t="shared" ref="O17" si="4">COUNTIF(O6:O16,"Yes")</f>
        <v>0</v>
      </c>
    </row>
    <row r="18" spans="1:15" s="22" customFormat="1" ht="15">
      <c r="A18" s="56" t="s">
        <v>12</v>
      </c>
      <c r="B18" s="58">
        <f t="shared" ref="B18:N18" si="5">COUNTIF(B6:B16,"No")</f>
        <v>0</v>
      </c>
      <c r="C18" s="58">
        <f t="shared" si="5"/>
        <v>0</v>
      </c>
      <c r="D18" s="58">
        <f t="shared" si="5"/>
        <v>0</v>
      </c>
      <c r="E18" s="58">
        <f t="shared" si="5"/>
        <v>0</v>
      </c>
      <c r="F18" s="58">
        <f t="shared" si="5"/>
        <v>0</v>
      </c>
      <c r="G18" s="58">
        <f t="shared" si="5"/>
        <v>0</v>
      </c>
      <c r="H18" s="58">
        <f t="shared" ref="H18" si="6">COUNTIF(H6:H16,"No")</f>
        <v>0</v>
      </c>
      <c r="I18" s="58">
        <f t="shared" si="5"/>
        <v>0</v>
      </c>
      <c r="J18" s="58">
        <f t="shared" si="5"/>
        <v>0</v>
      </c>
      <c r="K18" s="58">
        <f t="shared" ref="K18" si="7">COUNTIF(K6:K16,"No")</f>
        <v>0</v>
      </c>
      <c r="L18" s="58">
        <f t="shared" si="5"/>
        <v>0</v>
      </c>
      <c r="M18" s="58">
        <f t="shared" si="5"/>
        <v>0</v>
      </c>
      <c r="N18" s="58">
        <f t="shared" si="5"/>
        <v>0</v>
      </c>
      <c r="O18" s="58">
        <f t="shared" ref="O18" si="8">COUNTIF(O6:O16,"No")</f>
        <v>0</v>
      </c>
    </row>
    <row r="19" spans="1:15" s="22" customFormat="1" ht="15">
      <c r="A19" s="56" t="s">
        <v>24</v>
      </c>
      <c r="B19" s="58"/>
      <c r="C19" s="58"/>
      <c r="D19" s="58"/>
      <c r="E19" s="58"/>
      <c r="F19" s="58"/>
      <c r="G19" s="58"/>
      <c r="H19" s="58"/>
      <c r="I19" s="58"/>
      <c r="J19" s="58"/>
      <c r="K19" s="58"/>
      <c r="L19" s="58"/>
      <c r="M19" s="58"/>
      <c r="N19" s="58"/>
      <c r="O19" s="58">
        <f t="shared" ref="O19" si="9">COUNTIF(O6:O16,"NA")</f>
        <v>0</v>
      </c>
    </row>
    <row r="20" spans="1:15" s="4" customFormat="1" ht="15">
      <c r="A20" s="56" t="s">
        <v>31</v>
      </c>
      <c r="B20" s="59">
        <f t="shared" ref="B20:D20" si="10">SUM(B17:B19)</f>
        <v>0</v>
      </c>
      <c r="C20" s="59">
        <f t="shared" si="10"/>
        <v>0</v>
      </c>
      <c r="D20" s="59">
        <f t="shared" si="10"/>
        <v>0</v>
      </c>
      <c r="E20" s="59">
        <f t="shared" ref="E20" si="11">SUM(E17:E19)</f>
        <v>0</v>
      </c>
      <c r="F20" s="59">
        <f t="shared" ref="F20" si="12">SUM(F17:F19)</f>
        <v>0</v>
      </c>
      <c r="G20" s="59">
        <f t="shared" ref="G20:H20" si="13">SUM(G17:G19)</f>
        <v>0</v>
      </c>
      <c r="H20" s="59">
        <f t="shared" si="13"/>
        <v>0</v>
      </c>
      <c r="I20" s="59">
        <f t="shared" ref="I20" si="14">SUM(I17:I19)</f>
        <v>0</v>
      </c>
      <c r="J20" s="59">
        <f t="shared" ref="J20:K20" si="15">SUM(J17:J19)</f>
        <v>0</v>
      </c>
      <c r="K20" s="59">
        <f t="shared" si="15"/>
        <v>0</v>
      </c>
      <c r="L20" s="59">
        <f t="shared" ref="L20:M20" si="16">SUM(L17:L19)</f>
        <v>0</v>
      </c>
      <c r="M20" s="59">
        <f t="shared" si="16"/>
        <v>0</v>
      </c>
      <c r="N20" s="59">
        <f t="shared" ref="N20:O20" si="17">SUM(N17:N19)</f>
        <v>0</v>
      </c>
      <c r="O20" s="59">
        <f t="shared" si="17"/>
        <v>0</v>
      </c>
    </row>
    <row r="21" spans="1:15" s="22" customFormat="1" ht="15">
      <c r="B21" s="41"/>
      <c r="C21" s="41"/>
      <c r="D21" s="41"/>
      <c r="E21" s="41"/>
      <c r="F21" s="41"/>
      <c r="G21" s="41"/>
      <c r="I21" s="41"/>
      <c r="J21" s="41"/>
      <c r="K21" s="41"/>
      <c r="L21" s="41"/>
      <c r="M21" s="41"/>
      <c r="N21" s="41"/>
    </row>
  </sheetData>
  <mergeCells count="1">
    <mergeCell ref="B2:O2"/>
  </mergeCells>
  <conditionalFormatting sqref="L6:L16">
    <cfRule type="expression" dxfId="4" priority="5">
      <formula>(K6="No")</formula>
    </cfRule>
  </conditionalFormatting>
  <conditionalFormatting sqref="M6:M16">
    <cfRule type="expression" dxfId="3" priority="4">
      <formula>(K6="No")</formula>
    </cfRule>
  </conditionalFormatting>
  <conditionalFormatting sqref="N6:N16">
    <cfRule type="expression" dxfId="2" priority="3">
      <formula>(K6="No")</formula>
    </cfRule>
  </conditionalFormatting>
  <conditionalFormatting sqref="J6:J16">
    <cfRule type="expression" dxfId="1" priority="2">
      <formula>(I6="No")</formula>
    </cfRule>
  </conditionalFormatting>
  <conditionalFormatting sqref="A6:XFD16">
    <cfRule type="containsText" dxfId="0" priority="1" operator="containsText" text="No">
      <formula>NOT(ISERROR(SEARCH("No",A6)))</formula>
    </cfRule>
  </conditionalFormatting>
  <dataValidations count="1">
    <dataValidation type="list" allowBlank="1" showInputMessage="1" showErrorMessage="1" sqref="B6:G16 I6:N16">
      <formula1>"Yes,No"</formula1>
    </dataValidation>
  </dataValidations>
  <pageMargins left="0.7" right="0.7" top="0.75" bottom="0.75" header="0.3" footer="0.3"/>
  <pageSetup paperSize="8" orientation="landscape" r:id="rId1"/>
  <drawing r:id="rId2"/>
</worksheet>
</file>

<file path=xl/worksheets/sheet7.xml><?xml version="1.0" encoding="utf-8"?>
<worksheet xmlns="http://schemas.openxmlformats.org/spreadsheetml/2006/main" xmlns:r="http://schemas.openxmlformats.org/officeDocument/2006/relationships">
  <dimension ref="A1:I30"/>
  <sheetViews>
    <sheetView showGridLines="0" zoomScaleNormal="100" zoomScaleSheetLayoutView="80" workbookViewId="0"/>
  </sheetViews>
  <sheetFormatPr defaultRowHeight="15"/>
  <cols>
    <col min="1" max="1" width="4.42578125" style="78" customWidth="1"/>
    <col min="2" max="2" width="73.140625" style="17" customWidth="1"/>
    <col min="3" max="4" width="13.42578125" customWidth="1"/>
    <col min="5" max="5" width="13.42578125" style="18" customWidth="1"/>
  </cols>
  <sheetData>
    <row r="1" spans="1:9" ht="24.75" customHeight="1">
      <c r="B1" s="127" t="s">
        <v>88</v>
      </c>
      <c r="I1" s="64"/>
    </row>
    <row r="2" spans="1:9">
      <c r="A2" s="75"/>
      <c r="B2" s="62"/>
      <c r="C2" s="5" t="s">
        <v>9</v>
      </c>
      <c r="D2" s="5" t="s">
        <v>12</v>
      </c>
      <c r="E2" s="63" t="s">
        <v>24</v>
      </c>
      <c r="I2" s="64"/>
    </row>
    <row r="3" spans="1:9">
      <c r="A3" s="76"/>
      <c r="B3" s="73" t="s">
        <v>66</v>
      </c>
      <c r="C3" s="71"/>
      <c r="D3" s="71"/>
      <c r="E3" s="72"/>
      <c r="I3" s="64"/>
    </row>
    <row r="4" spans="1:9" ht="66" customHeight="1">
      <c r="A4" s="75">
        <f>Standards!A4</f>
        <v>1</v>
      </c>
      <c r="B4" s="62" t="str">
        <f>Standards!B4</f>
        <v xml:space="preserve">All patients with a cerebral palsy should have the pattern of their motor impairment (e.g. unilateral/bilateral) and tone variation (spasticity, dyskinesia, dystonia, ataxia or choreoathetosis) assessed and recorded in the clinical notes by the clinician undertaking the assessment. </v>
      </c>
      <c r="C4" s="65" t="str">
        <f>IF(ISERROR(Recording!D17/Recording!D20),"%",Recording!D17/Recording!D20)</f>
        <v>%</v>
      </c>
      <c r="D4" s="65" t="str">
        <f>IF(ISERROR(Recording!D18/Recording!D20),"%",Recording!D18/Recording!D20)</f>
        <v>%</v>
      </c>
      <c r="E4" s="65"/>
      <c r="I4" s="64"/>
    </row>
    <row r="5" spans="1:9" ht="55.5" customHeight="1">
      <c r="A5" s="75">
        <f>Standards!A5</f>
        <v>2</v>
      </c>
      <c r="B5" s="62" t="str">
        <f>Standards!B5</f>
        <v xml:space="preserve">All patients with a cerebral palsy should have their level of motor functioning described and documented in every clinical communication, using the Gross Motor Function Classification System. </v>
      </c>
      <c r="C5" s="65" t="str">
        <f>IF(ISERROR(Recording!G17/Recording!G20),"%",Recording!G17/Recording!G20)</f>
        <v>%</v>
      </c>
      <c r="D5" s="65" t="str">
        <f>IF(ISERROR(Recording!G18/Recording!G20),"%",Recording!G18/Recording!G20)</f>
        <v>%</v>
      </c>
      <c r="E5" s="65"/>
      <c r="I5" s="64"/>
    </row>
    <row r="6" spans="1:9" ht="42" customHeight="1">
      <c r="A6" s="75">
        <f>Standards!A6</f>
        <v>3</v>
      </c>
      <c r="B6" s="62" t="str">
        <f>Standards!B6</f>
        <v xml:space="preserve">Patients should have their weight and nutritional status considered at every healthcare encounter and assessed and recorded based on clinical need. </v>
      </c>
      <c r="C6" s="65" t="str">
        <f>IF(ISERROR(Recording!L17/Recording!L20),"%",Recording!L17/Recording!L20)</f>
        <v>%</v>
      </c>
      <c r="D6" s="65" t="str">
        <f>IF(ISERROR(Recording!L17/Recording!L20),"%",Recording!L18/Recording!L20)</f>
        <v>%</v>
      </c>
      <c r="E6" s="65"/>
      <c r="I6" s="64"/>
    </row>
    <row r="7" spans="1:9" ht="38.25" customHeight="1">
      <c r="A7" s="75">
        <f>Standards!A7</f>
        <v>4</v>
      </c>
      <c r="B7" s="62" t="str">
        <f>Standards!B7</f>
        <v xml:space="preserve">All patients who also have a learning disability should have this clearly documented in their clinical records.  </v>
      </c>
      <c r="C7" s="65" t="str">
        <f>IF(ISERROR(Recording!M17/Recording!M20),"%",Recording!M17/Recording!M20)</f>
        <v>%</v>
      </c>
      <c r="D7" s="65" t="str">
        <f>IF(ISERROR(Recording!M18/Recording!M20),"%",Recording!M18/Recording!M20)</f>
        <v>%</v>
      </c>
      <c r="E7" s="65" t="str">
        <f>IF(ISERROR(Recording!M19/Recording!M20),"%",Recording!M19/Recording!M20)</f>
        <v>%</v>
      </c>
      <c r="I7" s="64"/>
    </row>
    <row r="8" spans="1:9" ht="37.5" customHeight="1">
      <c r="A8" s="75">
        <f>Standards!A8</f>
        <v>6</v>
      </c>
      <c r="B8" s="62" t="str">
        <f>Standards!B8</f>
        <v xml:space="preserve">All patients' preferred method of communication should be clearly documented in their clinical records. </v>
      </c>
      <c r="C8" s="65" t="str">
        <f>IF(ISERROR(Recording!N17/Recording!N20),"%",Recording!N17/Recording!N20)</f>
        <v>%</v>
      </c>
      <c r="D8" s="65" t="str">
        <f>IF(ISERROR(Recording!N18/Recording!N20),"%",Recording!N18/Recording!N20)</f>
        <v>%</v>
      </c>
      <c r="E8" s="65"/>
      <c r="I8" s="64"/>
    </row>
    <row r="9" spans="1:9" ht="36.75" customHeight="1">
      <c r="A9" s="75">
        <f>Standards!A9</f>
        <v>7</v>
      </c>
      <c r="B9" s="62" t="str">
        <f>Standards!B9</f>
        <v xml:space="preserve">All discharge plans should be sent to the patient and their parent carers and their multidisciplinary team including their GP. </v>
      </c>
      <c r="C9" s="65" t="str">
        <f>IF(ISERROR(Recording!S17/Recording!S20),"%",Recording!S17/Recording!S20)</f>
        <v>%</v>
      </c>
      <c r="D9" s="65" t="str">
        <f>IF(ISERROR(Recording!S18/Recording!S20),"%",Recording!S18/Recording!S20)</f>
        <v>%</v>
      </c>
      <c r="E9" s="65"/>
    </row>
    <row r="10" spans="1:9" ht="18.75" customHeight="1">
      <c r="A10" s="77"/>
      <c r="B10" s="79" t="s">
        <v>82</v>
      </c>
      <c r="C10" s="74"/>
      <c r="D10" s="74"/>
      <c r="E10" s="74"/>
    </row>
    <row r="11" spans="1:9" ht="49.5" customHeight="1">
      <c r="A11" s="75">
        <f>Standards!A11</f>
        <v>8</v>
      </c>
      <c r="B11" s="62" t="str">
        <f>Standards!B11</f>
        <v xml:space="preserve">All patients who are GMFCS level IV and V and/or have Worster-Drought Syndrome should have an assessment completed by their lead clinician to determine their risk of respiratory compromise. </v>
      </c>
      <c r="C11" s="65" t="str">
        <f>IF(ISERROR('Respiratory compromise'!B17/'Respiratory compromise'!B20),"%",'Respiratory compromise'!B17/'Respiratory compromise'!B20)</f>
        <v>%</v>
      </c>
      <c r="D11" s="65" t="str">
        <f>IF(ISERROR('Respiratory compromise'!B18/'Respiratory compromise'!B20),"%",'Respiratory compromise'!B18/'Respiratory compromise'!B20)</f>
        <v>%</v>
      </c>
      <c r="E11" s="65" t="str">
        <f>IF(ISERROR('Respiratory compromise'!B19/'Respiratory compromise'!B20),"%",'Respiratory compromise'!B19/'Respiratory compromise'!B20)</f>
        <v>%</v>
      </c>
    </row>
    <row r="12" spans="1:9" ht="21.75" customHeight="1">
      <c r="A12" s="102"/>
      <c r="B12" s="73" t="str">
        <f>Standards!B12</f>
        <v>Clinical</v>
      </c>
      <c r="C12" s="74"/>
      <c r="D12" s="74"/>
      <c r="E12" s="74"/>
    </row>
    <row r="13" spans="1:9" ht="28.5" customHeight="1">
      <c r="A13" s="75">
        <f>Standards!A13</f>
        <v>9</v>
      </c>
      <c r="B13" s="62" t="str">
        <f>Standards!B13</f>
        <v xml:space="preserve">All patients should have a care plan. </v>
      </c>
      <c r="C13" s="65" t="str">
        <f>IF(ISERROR(Clinical!B17/Clinical!B20),"%",Clinical!B17/Clinical!B20)</f>
        <v>%</v>
      </c>
      <c r="D13" s="65" t="str">
        <f>IF(ISERROR(Clinical!B18/Clinical!B20),"%",Clinical!B18/Clinical!B20)</f>
        <v>%</v>
      </c>
      <c r="E13" s="65"/>
    </row>
    <row r="14" spans="1:9" ht="30" customHeight="1">
      <c r="A14" s="75">
        <f>Standards!A14</f>
        <v>10</v>
      </c>
      <c r="B14" s="62" t="str">
        <f>Standards!B14</f>
        <v xml:space="preserve">Care plans for all patients with a cerebral palsy should include pain, growth, nutritional status, safety of eating and drinking and other medical conditions such as seizures or mental health or behavioural issues. </v>
      </c>
      <c r="C14" s="65" t="str">
        <f>IF(ISERROR(Clinical!H17/Clinical!H20),"%",Clinical!H17/Clinical!H20)</f>
        <v>%</v>
      </c>
      <c r="D14" s="65" t="str">
        <f>IF(ISERROR(Clinical!H18/Clinical!H20),"%",Clinical!H18/Clinical!H20)</f>
        <v>%</v>
      </c>
      <c r="E14" s="65"/>
    </row>
    <row r="15" spans="1:9" ht="51" customHeight="1">
      <c r="A15" s="75">
        <f>Standards!A15</f>
        <v>11</v>
      </c>
      <c r="B15" s="62" t="str">
        <f>Standards!B15</f>
        <v xml:space="preserve">Care plans should be reviewed and updated when in hospital and on discharge to the community. </v>
      </c>
      <c r="C15" s="65" t="str">
        <f>IF(ISERROR(Clinical!J17/Clinical!J20),"%",Clinical!J17/Clinical!J20)</f>
        <v>%</v>
      </c>
      <c r="D15" s="65" t="str">
        <f>IF(ISERROR(Clinical!J18/Clinical!J20),"%",Clinical!J18/Clinical!J20)</f>
        <v>%</v>
      </c>
      <c r="E15" s="65"/>
    </row>
    <row r="16" spans="1:9" ht="49.5" customHeight="1">
      <c r="A16" s="75">
        <f>Standards!A16</f>
        <v>12</v>
      </c>
      <c r="B16" s="62" t="str">
        <f>Standards!B16</f>
        <v>Where the patient has complex needs, the care plan should be readily accessible to patients and their parent carers and clinicians.</v>
      </c>
      <c r="C16" s="65" t="str">
        <f>IF(ISERROR(Clinical!O17/Clinical!O20),"%",Clinical!O17/Clinical!O20)</f>
        <v>%</v>
      </c>
      <c r="D16" s="65" t="str">
        <f>IF(ISERROR(Clinical!O18/Clinical!O20),"%",Clinical!O18/Clinical!O20)</f>
        <v>%</v>
      </c>
      <c r="E16" s="65" t="str">
        <f>IF(ISERROR(Clinical!O19/Clinical!O20),"%",Clinical!O19/Clinical!O20)</f>
        <v>%</v>
      </c>
    </row>
    <row r="18" ht="32.25" customHeight="1"/>
    <row r="19" ht="51.75" customHeight="1"/>
    <row r="20" ht="37.5" customHeight="1"/>
    <row r="30" ht="48" customHeight="1"/>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dimension ref="A1:B48"/>
  <sheetViews>
    <sheetView showGridLines="0" workbookViewId="0"/>
  </sheetViews>
  <sheetFormatPr defaultRowHeight="15"/>
  <cols>
    <col min="1" max="1" width="5" style="97" customWidth="1"/>
    <col min="2" max="2" width="113.7109375" style="89" customWidth="1"/>
  </cols>
  <sheetData>
    <row r="1" spans="1:2" ht="24" customHeight="1">
      <c r="B1" s="96" t="s">
        <v>87</v>
      </c>
    </row>
    <row r="2" spans="1:2" ht="25.5" customHeight="1">
      <c r="A2" s="98" t="s">
        <v>85</v>
      </c>
      <c r="B2" s="95" t="s">
        <v>86</v>
      </c>
    </row>
    <row r="3" spans="1:2" ht="25.5" customHeight="1">
      <c r="A3" s="99"/>
      <c r="B3" s="94" t="s">
        <v>127</v>
      </c>
    </row>
    <row r="4" spans="1:2" ht="287.25" customHeight="1">
      <c r="A4" s="100">
        <v>1</v>
      </c>
      <c r="B4" s="93" t="s">
        <v>126</v>
      </c>
    </row>
    <row r="5" spans="1:2" ht="45">
      <c r="A5" s="100">
        <v>2</v>
      </c>
      <c r="B5" s="93" t="s">
        <v>92</v>
      </c>
    </row>
    <row r="6" spans="1:2" ht="15.75">
      <c r="A6" s="100"/>
      <c r="B6" s="90" t="s">
        <v>128</v>
      </c>
    </row>
    <row r="7" spans="1:2" ht="60">
      <c r="A7" s="100">
        <v>3</v>
      </c>
      <c r="B7" s="93" t="s">
        <v>95</v>
      </c>
    </row>
    <row r="8" spans="1:2" ht="45">
      <c r="A8" s="100">
        <v>4</v>
      </c>
      <c r="B8" s="93" t="s">
        <v>93</v>
      </c>
    </row>
    <row r="9" spans="1:2" ht="30">
      <c r="A9" s="100">
        <v>5</v>
      </c>
      <c r="B9" s="93" t="s">
        <v>94</v>
      </c>
    </row>
    <row r="10" spans="1:2" ht="60">
      <c r="A10" s="100">
        <v>6</v>
      </c>
      <c r="B10" s="93" t="s">
        <v>96</v>
      </c>
    </row>
    <row r="11" spans="1:2" ht="45">
      <c r="A11" s="100">
        <v>7</v>
      </c>
      <c r="B11" s="93" t="s">
        <v>97</v>
      </c>
    </row>
    <row r="12" spans="1:2" ht="30">
      <c r="A12" s="100">
        <v>8</v>
      </c>
      <c r="B12" s="93" t="s">
        <v>98</v>
      </c>
    </row>
    <row r="13" spans="1:2" ht="30">
      <c r="A13" s="100">
        <v>9</v>
      </c>
      <c r="B13" s="93" t="s">
        <v>99</v>
      </c>
    </row>
    <row r="14" spans="1:2" ht="30">
      <c r="A14" s="100">
        <v>10</v>
      </c>
      <c r="B14" s="93" t="s">
        <v>100</v>
      </c>
    </row>
    <row r="15" spans="1:2" ht="111" customHeight="1">
      <c r="A15" s="100">
        <v>11</v>
      </c>
      <c r="B15" s="93" t="s">
        <v>101</v>
      </c>
    </row>
    <row r="16" spans="1:2" ht="80.25" customHeight="1">
      <c r="A16" s="100">
        <v>12</v>
      </c>
      <c r="B16" s="93" t="s">
        <v>102</v>
      </c>
    </row>
    <row r="17" spans="1:2" ht="60">
      <c r="A17" s="100">
        <v>13</v>
      </c>
      <c r="B17" s="93" t="s">
        <v>103</v>
      </c>
    </row>
    <row r="18" spans="1:2" ht="34.5" customHeight="1">
      <c r="A18" s="100">
        <v>14</v>
      </c>
      <c r="B18" s="93" t="s">
        <v>104</v>
      </c>
    </row>
    <row r="19" spans="1:2" ht="30">
      <c r="A19" s="100">
        <v>15</v>
      </c>
      <c r="B19" s="93" t="s">
        <v>105</v>
      </c>
    </row>
    <row r="20" spans="1:2" ht="15.75">
      <c r="A20" s="100"/>
      <c r="B20" s="90" t="s">
        <v>129</v>
      </c>
    </row>
    <row r="21" spans="1:2" ht="45">
      <c r="A21" s="100">
        <v>16</v>
      </c>
      <c r="B21" s="93" t="s">
        <v>106</v>
      </c>
    </row>
    <row r="22" spans="1:2" ht="45">
      <c r="A22" s="100">
        <v>17</v>
      </c>
      <c r="B22" s="93" t="s">
        <v>107</v>
      </c>
    </row>
    <row r="23" spans="1:2" ht="75">
      <c r="A23" s="100">
        <v>18</v>
      </c>
      <c r="B23" s="93" t="s">
        <v>108</v>
      </c>
    </row>
    <row r="24" spans="1:2" ht="90">
      <c r="A24" s="100">
        <v>19</v>
      </c>
      <c r="B24" s="93" t="s">
        <v>109</v>
      </c>
    </row>
    <row r="25" spans="1:2">
      <c r="A25" s="100"/>
      <c r="B25" s="91" t="s">
        <v>130</v>
      </c>
    </row>
    <row r="26" spans="1:2" ht="45">
      <c r="A26" s="100">
        <v>20</v>
      </c>
      <c r="B26" s="93" t="s">
        <v>110</v>
      </c>
    </row>
    <row r="27" spans="1:2" ht="45">
      <c r="A27" s="100">
        <v>21</v>
      </c>
      <c r="B27" s="93" t="s">
        <v>111</v>
      </c>
    </row>
    <row r="28" spans="1:2" ht="45.75" customHeight="1">
      <c r="A28" s="100">
        <v>22</v>
      </c>
      <c r="B28" s="93" t="s">
        <v>112</v>
      </c>
    </row>
    <row r="29" spans="1:2" ht="46.5" customHeight="1">
      <c r="A29" s="100">
        <v>23</v>
      </c>
      <c r="B29" s="93" t="s">
        <v>113</v>
      </c>
    </row>
    <row r="30" spans="1:2" ht="63" customHeight="1">
      <c r="A30" s="100">
        <v>24</v>
      </c>
      <c r="B30" s="93" t="s">
        <v>114</v>
      </c>
    </row>
    <row r="31" spans="1:2" ht="15.75">
      <c r="A31" s="100"/>
      <c r="B31" s="92" t="s">
        <v>131</v>
      </c>
    </row>
    <row r="32" spans="1:2" ht="48" customHeight="1">
      <c r="A32" s="100">
        <v>25</v>
      </c>
      <c r="B32" s="93" t="s">
        <v>115</v>
      </c>
    </row>
    <row r="33" spans="1:2" ht="33.75" customHeight="1">
      <c r="A33" s="100">
        <v>26</v>
      </c>
      <c r="B33" s="93" t="s">
        <v>116</v>
      </c>
    </row>
    <row r="34" spans="1:2" ht="50.25" customHeight="1">
      <c r="A34" s="100">
        <v>27</v>
      </c>
      <c r="B34" s="93" t="s">
        <v>117</v>
      </c>
    </row>
    <row r="35" spans="1:2" ht="45">
      <c r="A35" s="100">
        <v>28</v>
      </c>
      <c r="B35" s="93" t="s">
        <v>118</v>
      </c>
    </row>
    <row r="36" spans="1:2" ht="51" customHeight="1">
      <c r="A36" s="100">
        <v>29</v>
      </c>
      <c r="B36" s="93" t="s">
        <v>119</v>
      </c>
    </row>
    <row r="37" spans="1:2" ht="62.25" customHeight="1">
      <c r="A37" s="100">
        <v>30</v>
      </c>
      <c r="B37" s="93" t="s">
        <v>120</v>
      </c>
    </row>
    <row r="38" spans="1:2" ht="61.5" customHeight="1">
      <c r="A38" s="100">
        <v>31</v>
      </c>
      <c r="B38" s="93" t="s">
        <v>121</v>
      </c>
    </row>
    <row r="39" spans="1:2" ht="31.5" customHeight="1">
      <c r="A39" s="100">
        <v>32</v>
      </c>
      <c r="B39" s="93" t="s">
        <v>122</v>
      </c>
    </row>
    <row r="40" spans="1:2" ht="15.75">
      <c r="A40" s="100"/>
      <c r="B40" s="92" t="s">
        <v>132</v>
      </c>
    </row>
    <row r="41" spans="1:2" ht="47.25" customHeight="1">
      <c r="A41" s="100">
        <v>33</v>
      </c>
      <c r="B41" s="93" t="s">
        <v>123</v>
      </c>
    </row>
    <row r="42" spans="1:2" ht="93" customHeight="1">
      <c r="A42" s="100">
        <v>34</v>
      </c>
      <c r="B42" s="93" t="s">
        <v>124</v>
      </c>
    </row>
    <row r="43" spans="1:2" ht="31.5" customHeight="1">
      <c r="A43" s="100">
        <v>35</v>
      </c>
      <c r="B43" s="93" t="s">
        <v>125</v>
      </c>
    </row>
    <row r="44" spans="1:2">
      <c r="A44" s="101"/>
    </row>
    <row r="45" spans="1:2">
      <c r="A45" s="101"/>
    </row>
    <row r="46" spans="1:2">
      <c r="A46" s="101"/>
    </row>
    <row r="47" spans="1:2">
      <c r="A47" s="101"/>
    </row>
    <row r="48" spans="1:2">
      <c r="A48" s="10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Instructions</vt:lpstr>
      <vt:lpstr>Standards</vt:lpstr>
      <vt:lpstr>Recording</vt:lpstr>
      <vt:lpstr>Respiratory compromise</vt:lpstr>
      <vt:lpstr>Clinical</vt:lpstr>
      <vt:lpstr>Results</vt:lpstr>
      <vt:lpstr>Recommendations</vt:lpstr>
      <vt:lpstr>Results!Print_Area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kmacleansteel</dc:creator>
  <cp:lastModifiedBy>ralleway</cp:lastModifiedBy>
  <cp:lastPrinted>2018-04-06T13:11:47Z</cp:lastPrinted>
  <dcterms:created xsi:type="dcterms:W3CDTF">2018-03-13T16:30:12Z</dcterms:created>
  <dcterms:modified xsi:type="dcterms:W3CDTF">2018-05-04T08:40:45Z</dcterms:modified>
</cp:coreProperties>
</file>